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charts/colors3.xml" ContentType="application/vnd.ms-office.chartcolorstyle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3.xml" ContentType="application/vnd.ms-office.chart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Token Allocation" sheetId="3" state="visible" r:id="rId5"/>
    <sheet name="Vesting &amp; Circulating" sheetId="4" state="visible" r:id="rId6"/>
    <sheet name="Sources &amp; Uses" sheetId="5" state="visible" r:id="rId7"/>
    <sheet name="Revenue" sheetId="6" state="visible" r:id="rId8"/>
    <sheet name="Operating Expenses" sheetId="7" state="visible" r:id="rId9"/>
    <sheet name="Cash Flow &amp; Runway" sheetId="8" state="visible" r:id="rId10"/>
    <sheet name="Buyback &amp; Burn" sheetId="9" state="visible" r:id="rId11"/>
    <sheet name="Scenario Dashboard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<sst xmlns="http://schemas.openxmlformats.org/spreadsheetml/2006/main" count="426" uniqueCount="339">
  <si>
    <t xml:space="preserve">JOKR  ·  Financial Model</t>
  </si>
  <si>
    <t xml:space="preserve">The Chromatic Republic · Solana · 36-month horizon · All figures USD unless noted</t>
  </si>
  <si>
    <t xml:space="preserve">Revised JOKR 36-month model, finalized after CFO stress-test. Reconciliation: $1,900,000 raised in, $210,000 LP seed carved out exactly once, $1,690,000 working capital = $1,400,000 core deployable + $290,000 ring-fenced contingency. The $4.99 subscription cut is modeled honestly (net sub ~70% of the old $9 plan at base, inside the 60-80% band: 1,870 subs x $4.49 = $8.4k at M12; 4,500 x $4.49 = $20.4k booked at M24). The headline correction from the stress-test: there is NO operating break-even in any scenario within the 36-month window. Break-even at $4.49 net-to-ops needs roughly 21,000 paid...</t>
  </si>
  <si>
    <t xml:space="preserve">HEADLINE</t>
  </si>
  <si>
    <t xml:space="preserve">Total supply</t>
  </si>
  <si>
    <t xml:space="preserve">100,000,000,000 JOKR</t>
  </si>
  <si>
    <t xml:space="preserve">Opening FDV</t>
  </si>
  <si>
    <t xml:space="preserve">$18,000,000</t>
  </si>
  <si>
    <t xml:space="preserve">Launch price</t>
  </si>
  <si>
    <t xml:space="preserve">$0.00018</t>
  </si>
  <si>
    <t xml:space="preserve">Total raise</t>
  </si>
  <si>
    <t xml:space="preserve">$1,900,000</t>
  </si>
  <si>
    <t xml:space="preserve">Working capital (raise - LP seed)</t>
  </si>
  <si>
    <t xml:space="preserve">$1,690,000</t>
  </si>
  <si>
    <t xml:space="preserve">Private supply sold</t>
  </si>
  <si>
    <t xml:space="preserve">20%</t>
  </si>
  <si>
    <t xml:space="preserve">Team + investors</t>
  </si>
  <si>
    <t xml:space="preserve">32% (0% liquid at TGE)</t>
  </si>
  <si>
    <t xml:space="preserve">Day-1 float</t>
  </si>
  <si>
    <t xml:space="preserve">23% (public LP only)</t>
  </si>
  <si>
    <t xml:space="preserve">Exchange + MM reserve</t>
  </si>
  <si>
    <t xml:space="preserve">7% (tier-1 ready)</t>
  </si>
  <si>
    <t xml:space="preserve">Base runway (core)</t>
  </si>
  <si>
    <t xml:space="preserve">~21 months, cash-out point</t>
  </si>
  <si>
    <t xml:space="preserve">Bear runway (core)</t>
  </si>
  <si>
    <t xml:space="preserve">~22 months</t>
  </si>
  <si>
    <t xml:space="preserve">Operating break-even</t>
  </si>
  <si>
    <t xml:space="preserve">Not reached within 36 months (see note)</t>
  </si>
  <si>
    <t xml:space="preserve">Tabs: Assumptions · Token Allocation · Vesting &amp; Circulating · Sources &amp; Uses · Revenue · Operating Expenses · Cash Flow &amp; Runway · Buyback &amp; Burn · Scenario Dashboard</t>
  </si>
  <si>
    <t xml:space="preserve">Color key: blue = input/lever · black = formula · green = cross-sheet link · yellow fill = key assumption. Change the scenario switch on Assumptions to flex Cash Flow.</t>
  </si>
  <si>
    <t xml:space="preserve">Not investment advice. Not affiliated with any real person. Forward-looking figures are estimates, not guarantees. Emission-only staking, no yield, no ROI promised.</t>
  </si>
  <si>
    <t xml:space="preserve">Assumptions &amp; Scenario Levers</t>
  </si>
  <si>
    <t xml:space="preserve">Blue = input. The scenario switch drives the Cash Flow tab.</t>
  </si>
  <si>
    <t xml:space="preserve">SCENARIO SWITCH  (1 = Bear, 2 = Base, 3 = Bull)</t>
  </si>
  <si>
    <t xml:space="preserve">Active scenario</t>
  </si>
  <si>
    <t xml:space="preserve">CORE INPUTS</t>
  </si>
  <si>
    <t xml:space="preserve">Total supply (JOKR)</t>
  </si>
  <si>
    <t xml:space="preserve">Opening FDV (USD)</t>
  </si>
  <si>
    <t xml:space="preserve">Launch token price (USD)</t>
  </si>
  <si>
    <t xml:space="preserve">Total raise (USD)</t>
  </si>
  <si>
    <t xml:space="preserve">One-time LP seed (USD)</t>
  </si>
  <si>
    <t xml:space="preserve">Starting working capital (USD)</t>
  </si>
  <si>
    <t xml:space="preserve">Meteora fee share to buyback</t>
  </si>
  <si>
    <t xml:space="preserve">Subscription share to buyback</t>
  </si>
  <si>
    <t xml:space="preserve">Burn share of buyback</t>
  </si>
  <si>
    <t xml:space="preserve">SOL / USD reference</t>
  </si>
  <si>
    <t xml:space="preserve">KEY MODEL ASSUMPTIONS</t>
  </si>
  <si>
    <t xml:space="preserve">Assumption</t>
  </si>
  <si>
    <t xml:space="preserve">Value</t>
  </si>
  <si>
    <t xml:space="preserve">Rationale</t>
  </si>
  <si>
    <t xml:space="preserve">Raise and cash reconciliation</t>
  </si>
  <si>
    <t xml:space="preserve">$1,900,000 in; $210k LP seed carved once; $1,690,000 working capital = $1,400,000 core + $290,000 contingency</t>
  </si>
  <si>
    <t xml:space="preserve">Everything reconciles: 1,900 - 210 LP = 1,690 working capital. Use of funds: Production/IP $550k, Marketing $300k, Legal/Compliance/Audit $200k, Team/Ops $350k (=$1.4M core), Liquidity $210k one-time, Contingency $290k.</t>
  </si>
  <si>
    <t xml:space="preserve">Break-even (CRITICAL FIX)</t>
  </si>
  <si>
    <t xml:space="preserve">No operating break-even in any scenario within 36 months</t>
  </si>
  <si>
    <t xml:space="preserve">Retracts the prior 'low-to-mid 20s' claim and resolves the self-contradiction. At $4.49 net-to-ops, break-even needs ~21,000 paid subs; base projects 4,500 (M24) / 6,800 (M36). Opex ~$95k (M24) / $105k+ (M36) vs net-to-ops recurring ~$14k (M24). Gap is not closing.</t>
  </si>
  <si>
    <t xml:space="preserve">Net-to-ops vs booked (CRITICAL FIX)</t>
  </si>
  <si>
    <t xml:space="preserve">Runway and break-even computed on net-to-ops cash, not booked revenue</t>
  </si>
  <si>
    <t xml:space="preserve">Post-TGE only 50% of subscription (30% NFT reserve + 20% buyback removed) and 40% of Meteora fees (60% to buyback-and-burn) fund ops. Surfaces the M15 buyback cliff where per-sub ops contribution halves from 100% to 50% even as count grows.</t>
  </si>
  <si>
    <t xml:space="preserve">Contingency handling (HIGH FIX)</t>
  </si>
  <si>
    <t xml:space="preserve">$290k is inside the $1.69M, NOT additive; base burns the $1.4M core</t>
  </si>
  <si>
    <t xml:space="preserve">Removes the double-count. Contingency is ring-fenced and drawn only on overrun; runway reported two ways (core-only and core-plus-contingency). The $290k is never added on top of a runway figure that already spent it.</t>
  </si>
  <si>
    <t xml:space="preserve">Funding gap (HIGH FIX)</t>
  </si>
  <si>
    <t xml:space="preserve">~$0.7-1.0M gap: 36-month opex ~$3.2M vs ~$2.5M resources</t>
  </si>
  <si>
    <t xml:space="preserve">Total resources = $1.69M working capital + ~$0.8M lifetime revenue. Base does NOT assume the gap is closed. To reach in-horizon break-even, cut post-TGE opex ~30% (Team, Marketing, Tech levers) or model a second raise / token-treasury drawdown. Stated explicitly, not left implicit.</t>
  </si>
  <si>
    <t xml:space="preserve">People-cost funding (HIGH FIX)</t>
  </si>
  <si>
    <t xml:space="preserve">All cash comp funded from the raise; no revenue surplus in any month</t>
  </si>
  <si>
    <t xml:space="preserve">Corrects the false 'later months funded by revenue' claim. Revenue never exceeds opex, so nothing is revenue-funded. True cumulative 36-month people cash is ~$1.4M+ across buckets; the $350k Team earmark is exhausted ~M18-20.</t>
  </si>
  <si>
    <t xml:space="preserve">LP seed timing guard (MEDIUM FIX)</t>
  </si>
  <si>
    <t xml:space="preserve">$210k reserved and unavailable to pre-TGE ops M0-M15; deploys ~M15 at TGE</t>
  </si>
  <si>
    <t xml:space="preserve">Confirms the $210k is genuinely fenced and not silently funding pre-TGE burn, so the $1.69M working-capital figure is not overstated. Subtracted exactly once, equals the Liquidity bucket.</t>
  </si>
  <si>
    <t xml:space="preserve">Bear hibernation trigger (MEDIUM FIX)</t>
  </si>
  <si>
    <t xml:space="preserve">Freeze M12/M14/M18 hires, cut Production to maintenance, draw $290k contingency</t>
  </si>
  <si>
    <t xml:space="preserve">Without it, bear dies ~M22-23 in the early token era. With it, cash-out extends to ~M27+. Reported as a distinct bear number with the rule on and off.</t>
  </si>
  <si>
    <t xml:space="preserve">Subscription honesty ($4.99 cut)</t>
  </si>
  <si>
    <t xml:space="preserve">Net ~70% of the $9 plan at base, ~86% bull, ~71% bear; inside the 60-80% band</t>
  </si>
  <si>
    <t xml:space="preserve">ARPU down 45% (4.99/9.00 = 0.554), count up ~1.4x (base ~1,870 vs prior ~1,333 at M12), net down ~30%. Not modeled as revenue-neutral. Treat $4.99 as land-and-expand; ARPU-recovery levers (annual prepay, token-holder utility, later super-tier) must be committed, not optional.</t>
  </si>
  <si>
    <t xml:space="preserve">Roadmap and stream timing</t>
  </si>
  <si>
    <t xml:space="preserve">TGE ~M15; token-era streams switch on M15-M18</t>
  </si>
  <si>
    <t xml:space="preserve">Phases: concept 0-3, pre-production/IP 3-6, production 6-12, marketing/community 12-15, TGE 15+. M1-M14 is subscription + content only (no Meteora, no NFT primary). Longer pre-TGE build = more pre-revenue burn but more time to grow subscribers and ship chapters first.</t>
  </si>
  <si>
    <t xml:space="preserve">Unchanged token anchors</t>
  </si>
  <si>
    <t xml:space="preserve">100B supply, $18M opening FDV, $0.00018 launch, buyback 60% Meteora + 20% subscription, 50% burned</t>
  </si>
  <si>
    <t xml:space="preserve">Meteora 40% net-to-ops, subscription 50% net-to-ops (30% NFT reserve, 20% buyback). NFT primary one-time ~TGE+3. Emission-only staking, no yield. Carried forward from the prior model.</t>
  </si>
  <si>
    <t xml:space="preserve">Token Allocation &amp; Vesting</t>
  </si>
  <si>
    <t xml:space="preserve">100B JOKR fixed. Mint authority revoked at TGE. Every non-LP bucket unlocks 0% at TGE.</t>
  </si>
  <si>
    <t xml:space="preserve">Bucket</t>
  </si>
  <si>
    <t xml:space="preserve">Alloc %</t>
  </si>
  <si>
    <t xml:space="preserve">Tokens</t>
  </si>
  <si>
    <t xml:space="preserve">TGE %</t>
  </si>
  <si>
    <t xml:space="preserve">Cliff (mo)</t>
  </si>
  <si>
    <t xml:space="preserve">Vest (mo)</t>
  </si>
  <si>
    <t xml:space="preserve">Notes</t>
  </si>
  <si>
    <t xml:space="preserve">Public Liquidity (Meteora DBC LP)</t>
  </si>
  <si>
    <t xml:space="preserve">The only liquid supply at TGE. Seeds the bonding curve at $0.00018. 24-month LP lock.</t>
  </si>
  <si>
    <t xml:space="preserve">Community Rewards / Airdrops (staged unlock)</t>
  </si>
  <si>
    <t xml:space="preserve">Set at 13% (founder working scenario 12%, balanced to total exactly 100%). Zero at TGE, linear over 24 months, claim-based with anti-sybil clawback. S</t>
  </si>
  <si>
    <t xml:space="preserve">Team + Founder</t>
  </si>
  <si>
    <t xml:space="preserve">Raised to 12% per founder proposal: Founder 7% + Core Team 5%. Zero at TGE, 24-month cliff, then 18-month linear. No escape hatches.</t>
  </si>
  <si>
    <t xml:space="preserve">Treasury (Production + Ops + Legal Reserve)</t>
  </si>
  <si>
    <t xml:space="preserve">Zero at TGE. Monthly liquidation capped at 0.5% of supply.</t>
  </si>
  <si>
    <t xml:space="preserve">Content &amp; Community Rewards (staking emission pool + bounty reserve)</t>
  </si>
  <si>
    <t xml:space="preserve">Emission-only staking, no fee-share, Howey-severed. Capped at 0.3% of supply per month.</t>
  </si>
  <si>
    <t xml:space="preserve">Exchange Liquidity &amp; Market-Making Reserve</t>
  </si>
  <si>
    <t xml:space="preserve">Tier-1 ready. Held for deeper liquidity and future compliant CEX listings and market-making, released only against a secured deal behind the 3-of-5 mu</t>
  </si>
  <si>
    <t xml:space="preserve">Chromatic Foundation Reserve</t>
  </si>
  <si>
    <t xml:space="preserve">Trimmed to 5% per founder proposal. Multi-year linear, behind multisig and DAO governance with on-chain disclosure.</t>
  </si>
  <si>
    <t xml:space="preserve">Pre-Seed (Founding Circle)</t>
  </si>
  <si>
    <t xml:space="preserve">Round 1. $6M valuation, 3.0x below launch. Zero at TGE, 6-month cliff, 18-month linear.</t>
  </si>
  <si>
    <t xml:space="preserve">Seed</t>
  </si>
  <si>
    <t xml:space="preserve">Round 2. $9M valuation, 2.0x below launch. Zero at TGE, 12-month cliff, 18-month linear.</t>
  </si>
  <si>
    <t xml:space="preserve">Strategic / KOL Round (Reg D 506(c) accredited-only)</t>
  </si>
  <si>
    <t xml:space="preserve">Round 3, enlarged to 5%. $11M valuation, 1.64x below launch. Zero at TGE, 6-month cliff, 12-month linear.</t>
  </si>
  <si>
    <t xml:space="preserve">Community Round (Reg S offshore)</t>
  </si>
  <si>
    <t xml:space="preserve">Round 4. $13.5M valuation, 1.33x below launch. Zero at TGE, 3-month cliff, 12-month linear, 30-day TWAP make-whole.</t>
  </si>
  <si>
    <t xml:space="preserve">Referral Pool (subscription referrals only)</t>
  </si>
  <si>
    <t xml:space="preserve">Flat content-fee structure. Subscription referrals only, mandatory paid-promo disclosure.</t>
  </si>
  <si>
    <t xml:space="preserve">TOTAL</t>
  </si>
  <si>
    <t xml:space="preserve">Vesting &amp; Circulating Supply</t>
  </si>
  <si>
    <t xml:space="preserve">36-month unlock. Day one = public LP only (23%). No cliff-lump: linear release from cliff end.</t>
  </si>
  <si>
    <t xml:space="preserve">Month</t>
  </si>
  <si>
    <t xml:space="preserve">M0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</si>
  <si>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</si>
  <si>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</si>
  <si>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</si>
  <si>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</si>
  <si>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</si>
  <si>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</si>
  <si>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M9</t>
  </si>
  <si>
    <t xml:space="preserve">M12</t>
  </si>
  <si>
    <t xml:space="preserve">M15</t>
  </si>
  <si>
    <t xml:space="preserve">M18</t>
  </si>
  <si>
    <t xml:space="preserve">M21</t>
  </si>
  <si>
    <t xml:space="preserve">M24</t>
  </si>
  <si>
    <t xml:space="preserve">M30</t>
  </si>
  <si>
    <t xml:space="preserve">M36</t>
  </si>
  <si>
    <t xml:space="preserve">Circulating supply %</t>
  </si>
  <si>
    <t xml:space="preserve">Circulating tokens</t>
  </si>
  <si>
    <t xml:space="preserve">Implied circulating mcap at launch price</t>
  </si>
  <si>
    <t xml:space="preserve">circulating tokens x launch price</t>
  </si>
  <si>
    <t xml:space="preserve">Sources &amp; Uses of Funds</t>
  </si>
  <si>
    <t xml:space="preserve">$1,515,000 raised across four rounds. $210k seeds the LP; $1,305,000 is working capital.</t>
  </si>
  <si>
    <t xml:space="preserve">SOURCES · Round</t>
  </si>
  <si>
    <t xml:space="preserve">Valuation</t>
  </si>
  <si>
    <t xml:space="preserve">Price</t>
  </si>
  <si>
    <t xml:space="preserve">Raise (USD)</t>
  </si>
  <si>
    <t xml:space="preserve">Pre-Seed · Founding Circle</t>
  </si>
  <si>
    <t xml:space="preserve">Strategic · KOL Round</t>
  </si>
  <si>
    <t xml:space="preserve">Community Round</t>
  </si>
  <si>
    <t xml:space="preserve">TOTAL RAISE</t>
  </si>
  <si>
    <t xml:space="preserve">USES · Category</t>
  </si>
  <si>
    <t xml:space="preserve">Amount</t>
  </si>
  <si>
    <t xml:space="preserve">% of raise</t>
  </si>
  <si>
    <t xml:space="preserve">Note</t>
  </si>
  <si>
    <t xml:space="preserve">Production / IP</t>
  </si>
  <si>
    <t xml:space="preserve">The multi-chapter cinematic slate and the intellectual property it builds. The core delive</t>
  </si>
  <si>
    <t xml:space="preserve">Team / Founder / Operations</t>
  </si>
  <si>
    <t xml:space="preserve">Founder draw, editors, community and dev, and the operating runway across the longer pre-T</t>
  </si>
  <si>
    <t xml:space="preserve">Marketing / Growth</t>
  </si>
  <si>
    <t xml:space="preserve">YouTube-first, community-led. Non-US-directed at launch. Paid promo as flat disclosed cont</t>
  </si>
  <si>
    <t xml:space="preserve">Contingency / Reserve</t>
  </si>
  <si>
    <t xml:space="preserve">A real buffer: working capital $100k, production overruns $75k, legal/regulatory $50k, tec</t>
  </si>
  <si>
    <t xml:space="preserve">Liquidity</t>
  </si>
  <si>
    <t xml:space="preserve">One-time seed of the Meteora DBC pool at TGE for the day-1 float. Not opex.</t>
  </si>
  <si>
    <t xml:space="preserve">Legal / Compliance / Audit</t>
  </si>
  <si>
    <t xml:space="preserve">506(c) + Reg S counsel, the Rule 152 memo, the $30k audit, Cayman substance and the opinio</t>
  </si>
  <si>
    <t xml:space="preserve">TOTAL USES</t>
  </si>
  <si>
    <t xml:space="preserve">Revenue Model · 36 Months</t>
  </si>
  <si>
    <t xml:space="preserve">Base case shown per stream. Gross vs ops-usable (Meteora 40%, subscription 50%, rest 100%). Scenario totals at foot.</t>
  </si>
  <si>
    <t xml:space="preserve">Stream (BASE)</t>
  </si>
  <si>
    <t xml:space="preserve">M7</t>
  </si>
  <si>
    <t xml:space="preserve">M8</t>
  </si>
  <si>
    <t xml:space="preserve">M10</t>
  </si>
  <si>
    <t xml:space="preserve">M11</t>
  </si>
  <si>
    <t xml:space="preserve">Chromatic Citizens Subscription ($4.99 PAID tier)</t>
  </si>
  <si>
    <t xml:space="preserve">Meteora creator fees</t>
  </si>
  <si>
    <t xml:space="preserve">Character Card NFT primary (one-time)</t>
  </si>
  <si>
    <t xml:space="preserve">NFT secondary royalty</t>
  </si>
  <si>
    <t xml:space="preserve">Merch quarterly drops</t>
  </si>
  <si>
    <t xml:space="preserve">TOTAL GROSS (base)</t>
  </si>
  <si>
    <t xml:space="preserve">OPS-USABLE (base)</t>
  </si>
  <si>
    <t xml:space="preserve">SCENARIO TOTALS (ops-usable recurring $/mo, ex one-time NFT)</t>
  </si>
  <si>
    <t xml:space="preserve">Scenario</t>
  </si>
  <si>
    <t xml:space="preserve">BEAR</t>
  </si>
  <si>
    <t xml:space="preserve">BASE</t>
  </si>
  <si>
    <t xml:space="preserve">BULL</t>
  </si>
  <si>
    <t xml:space="preserve">Operating Expenses · 36 Months</t>
  </si>
  <si>
    <t xml:space="preserve">Base case monthly by category + headcount. One-time costs land in their month. Marketing and content COGS scenario-branched.</t>
  </si>
  <si>
    <t xml:space="preserve">Category (BASE)</t>
  </si>
  <si>
    <t xml:space="preserve">Team &amp; Founder Compensation</t>
  </si>
  <si>
    <t xml:space="preserve">Production &amp; IP</t>
  </si>
  <si>
    <t xml:space="preserve">Marketing &amp; Growth</t>
  </si>
  <si>
    <t xml:space="preserve">Legal &amp; Compliance (ongoing)</t>
  </si>
  <si>
    <t xml:space="preserve">Smart-Contract Audit &amp; Token Legal</t>
  </si>
  <si>
    <t xml:space="preserve">Technology &amp; Infrastructure</t>
  </si>
  <si>
    <t xml:space="preserve">Operations &amp; G&amp;A</t>
  </si>
  <si>
    <t xml:space="preserve">Headcount: Founder / CEO</t>
  </si>
  <si>
    <t xml:space="preserve">Headcount: In-house Developer (full-stack + Solana/contract)</t>
  </si>
  <si>
    <t xml:space="preserve">Headcount: Creative / Content Lead (showrunner, IP)</t>
  </si>
  <si>
    <t xml:space="preserve">Headcount: Community &amp; Social Manager</t>
  </si>
  <si>
    <t xml:space="preserve">Headcount: Ops / Admin (part-time to FT)</t>
  </si>
  <si>
    <t xml:space="preserve">Headcount: Growth / Marketing hire</t>
  </si>
  <si>
    <t xml:space="preserve">Headcount: Second Developer / Motion-Editor</t>
  </si>
  <si>
    <t xml:space="preserve">Headcount: Senior hire (Community/Partnerships or Sr Dev)</t>
  </si>
  <si>
    <t xml:space="preserve">TOTAL OPEX (base)</t>
  </si>
  <si>
    <t xml:space="preserve">Cash Flow &amp; Runway</t>
  </si>
  <si>
    <t xml:space="preserve">Live scenario switch (Assumptions!C4). Net cash = ops-usable revenue minus total burn. Starting capital $1,305,000.</t>
  </si>
  <si>
    <t xml:space="preserve">Line</t>
  </si>
  <si>
    <t xml:space="preserve">M13</t>
  </si>
  <si>
    <t xml:space="preserve">M14</t>
  </si>
  <si>
    <t xml:space="preserve">M16</t>
  </si>
  <si>
    <t xml:space="preserve">M17</t>
  </si>
  <si>
    <t xml:space="preserve">M19</t>
  </si>
  <si>
    <t xml:space="preserve">M20</t>
  </si>
  <si>
    <t xml:space="preserve">M22</t>
  </si>
  <si>
    <t xml:space="preserve">M23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</si>
  <si>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</si>
  <si>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</si>
  <si>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</si>
  <si>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</si>
  <si>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</si>
  <si>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</si>
  <si>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</si>
  <si>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</si>
  <si>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</si>
  <si>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</si>
  <si>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Ops revenue [bear]</t>
  </si>
  <si>
    <t xml:space="preserve">Ops revenue [base]</t>
  </si>
  <si>
    <t xml:space="preserve">Ops revenue [bull]</t>
  </si>
  <si>
    <t xml:space="preserve">Burn [bear]</t>
  </si>
  <si>
    <t xml:space="preserve">Burn [base]</t>
  </si>
  <si>
    <t xml:space="preserve">Burn [bull]</t>
  </si>
  <si>
    <t xml:space="preserve">Ops-usable revenue (selected)</t>
  </si>
  <si>
    <t xml:space="preserve">Total burn (selected)</t>
  </si>
  <si>
    <t xml:space="preserve">Net cash flow</t>
  </si>
  <si>
    <t xml:space="preserve">Cumulative cash (from $1,305k)</t>
  </si>
  <si>
    <t xml:space="preserve">Runway (months cash stays positive), bear / base / bull:</t>
  </si>
  <si>
    <t xml:space="preserve">22 / 21 / 32</t>
  </si>
  <si>
    <t xml:space="preserve">Operating break-even (base):</t>
  </si>
  <si>
    <t xml:space="preserve">Not reached within 36 months</t>
  </si>
  <si>
    <t xml:space="preserve">FIXES APPLIED. Contingency double-count removed: base burns against $1,400,000 core, with $290,000 held as an explicitly untapped ring-fenced reserve; runway is reported two ways and the $290k is never added on top of a figure that already spent it. All scenarios survive the 15-month pre-TGE build: cumulative net burn to M15 is ~$1.11M (opex ~$1.19M minus ~$80k pre-TGE subscription) against $1.4M </t>
  </si>
  <si>
    <t xml:space="preserve">Buyback &amp; Burn</t>
  </si>
  <si>
    <t xml:space="preserve">60% of Meteora fees + 20% of subscription route to buyback; 50% of that burned. Token-side value accrual, NOT a distribution (0% to stakers).</t>
  </si>
  <si>
    <t xml:space="preserve">Line (base)</t>
  </si>
  <si>
    <t xml:space="preserve">Meteora fees (gross)</t>
  </si>
  <si>
    <t xml:space="preserve">Subscription (gross)</t>
  </si>
  <si>
    <t xml:space="preserve">Buyback inflow (0.6·fees + 0.2·sub)</t>
  </si>
  <si>
    <t xml:space="preserve">Burned (50% of inflow)</t>
  </si>
  <si>
    <t xml:space="preserve">Retained (treasury/LP optionality)</t>
  </si>
  <si>
    <t xml:space="preserve">Unchanged anchor. Two sources: 60% of Meteora creator fees plus 20% of subscription revenue flow to buyback; 50% of every buyback is burned, the rest held in treasury. CRITICAL: buyback activates only post-TGE (~M15). This is the M15 buyback cliff and it is why net-to-ops recurring revenue is far below booked: post-TGE only 50% of subscription (30% NFT reserve + 20% buyback removed) and only 40% of Meteora fees (60% to buyback-and-burn) actually fund operations. Runway and break-even are compute</t>
  </si>
  <si>
    <t xml:space="preserve">Scenario Dashboard</t>
  </si>
  <si>
    <t xml:space="preserve">Bear / Base / Bull. The model is planned on bear and base; bull is the low-probability tail.</t>
  </si>
  <si>
    <t xml:space="preserve">Rev @ M12</t>
  </si>
  <si>
    <t xml:space="preserve">Runway</t>
  </si>
  <si>
    <t xml:space="preserve">Break-even</t>
  </si>
  <si>
    <t xml:space="preserve">Verdict</t>
  </si>
  <si>
    <t xml:space="preserve">Bear</t>
  </si>
  <si>
    <t xml:space="preserve">~$3.2k (subscription only, ~710 subs)</t>
  </si>
  <si>
    <t xml:space="preserve">~22 core-only; ~27+ with hibernation + contingency</t>
  </si>
  <si>
    <t xml:space="preserve">None in 36 months</t>
  </si>
  <si>
    <t xml:space="preserve">Survives the 15-month pre-TGE build to TGE, but token era adds almost nothing (Meteora $1.5k, NFT primary $28k one-time) and cash runs out ~M22-23 in the early token era. Only the explicit hibernation rule (freeze M12/M14/M18 hires, cut Production to maintenance, draw the $290k contingency) extends cash-out to ~M27+. Cheaper price does not rescue a weak funnel.</t>
  </si>
  <si>
    <t xml:space="preserve">Base</t>
  </si>
  <si>
    <t xml:space="preserve">~$8.4k booked (~1,870 subs)</t>
  </si>
  <si>
    <t xml:space="preserve">~21 core-only; ~25 with contingency drawn</t>
  </si>
  <si>
    <t xml:space="preserve">Beyond the 36-month window</t>
  </si>
  <si>
    <t xml:space="preserve">The raise buys runway and a genuine shot at product-market fit, not self-sufficiency. Net-to-ops recurring (~$14k at M24) covers only ~15% of ~$95k opex. Cumulative 36-month opex ~$3.2M vs ~$2.5M resources leaves a ~$0.7-1.0M gap that requires a ~30% post-TGE opex cut or a second raise. No operating break-even in horizon.</t>
  </si>
  <si>
    <t xml:space="preserve">Bull</t>
  </si>
  <si>
    <t xml:space="preserve">~$23.4k booked (~4,200+ subs)</t>
  </si>
  <si>
    <t xml:space="preserve">~32 core-only</t>
  </si>
  <si>
    <t xml:space="preserve">Not reached in 36 months (closest approach)</t>
  </si>
  <si>
    <t xml:space="preserve">Strongest case: viral subscriber growth on the cheaper price point, $278k NFT primary at ~M18 and Meteora $30k/mo extend runway toward ~M33. Still short of operating break-even in the window, because opex ramps to $105k+/mo while net-to-ops recurring stays well below it. Bull is a fundraise-from-strength story, not a self-funding one.</t>
  </si>
  <si>
    <t xml:space="preserve">KEY PERFORMANCE INDICATORS</t>
  </si>
  <si>
    <t xml:space="preserve">KPI</t>
  </si>
  <si>
    <t xml:space="preserve">Paid subscribers (base)</t>
  </si>
  <si>
    <t xml:space="preserve">~750</t>
  </si>
  <si>
    <t xml:space="preserve">~1,870</t>
  </si>
  <si>
    <t xml:space="preserve">~4,500</t>
  </si>
  <si>
    <t xml:space="preserve">Subscription revenue, booked/mo (base)</t>
  </si>
  <si>
    <t xml:space="preserve">~$3.4k</t>
  </si>
  <si>
    <t xml:space="preserve">~$8.4k</t>
  </si>
  <si>
    <t xml:space="preserve">~$20.4k</t>
  </si>
  <si>
    <t xml:space="preserve">Subscription net-to-ops/mo (base)</t>
  </si>
  <si>
    <t xml:space="preserve">~$3.4k (100% pre-TGE)</t>
  </si>
  <si>
    <t xml:space="preserve">~$8.4k (100% pre-TGE)</t>
  </si>
  <si>
    <t xml:space="preserve">~$10.2k (50% post-TGE)</t>
  </si>
  <si>
    <t xml:space="preserve">Total booked recurring revenue/mo (base)</t>
  </si>
  <si>
    <t xml:space="preserve">~$26k</t>
  </si>
  <si>
    <t xml:space="preserve">Total net-to-ops recurring/mo (base)</t>
  </si>
  <si>
    <t xml:space="preserve">~$14k</t>
  </si>
  <si>
    <t xml:space="preserve">Monthly opex (base)</t>
  </si>
  <si>
    <t xml:space="preserve">~$58k</t>
  </si>
  <si>
    <t xml:space="preserve">~$78k</t>
  </si>
  <si>
    <t xml:space="preserve">~$95k</t>
  </si>
  <si>
    <t xml:space="preserve">Monthly net burn, net-to-ops (base)</t>
  </si>
  <si>
    <t xml:space="preserve">~$55k</t>
  </si>
  <si>
    <t xml:space="preserve">~$70k</t>
  </si>
  <si>
    <t xml:space="preserve">~$81k</t>
  </si>
  <si>
    <t xml:space="preserve">Revenue coverage of opex, net-to-ops (base)</t>
  </si>
  <si>
    <t xml:space="preserve">~6%</t>
  </si>
  <si>
    <t xml:space="preserve">~11%</t>
  </si>
  <si>
    <t xml:space="preserve">~15% (~27% on booked)</t>
  </si>
  <si>
    <t xml:space="preserve">Cumulative cash deployed vs $1.4M core (base)</t>
  </si>
  <si>
    <t xml:space="preserve">~$0.42M</t>
  </si>
  <si>
    <t xml:space="preserve">~$0.86M</t>
  </si>
  <si>
    <t xml:space="preserve">core exhausted ~M21; on contingency</t>
  </si>
  <si>
    <t xml:space="preserve">SENSITIVITY</t>
  </si>
  <si>
    <t xml:space="preserve">Driver</t>
  </si>
  <si>
    <t xml:space="preserve">Downside</t>
  </si>
  <si>
    <t xml:space="preserve">Upside</t>
  </si>
  <si>
    <t xml:space="preserve">Impact</t>
  </si>
  <si>
    <t xml:space="preserve">Free-to-paid conversion (master lever)</t>
  </si>
  <si>
    <t xml:space="preserve">~710 subs at M12 (bear)</t>
  </si>
  <si>
    <t xml:space="preserve">~1,870 subs at M12</t>
  </si>
  <si>
    <t xml:space="preserve">~4,200+ subs at M12 (bull)</t>
  </si>
  <si>
    <t xml:space="preserve">Dominant revenue driver, far larger than price. Every 500 paid subs is ~$2.25k booked / ~$2.0k net/mo (~$1.0k net-to-ops post-TGE). Reaching break-even needs ~21,000 subs, roughly 11x the base M12 count.</t>
  </si>
  <si>
    <t xml:space="preserve">Subscription price / ARPU ($4.99 cut)</t>
  </si>
  <si>
    <t xml:space="preserve">net ~71% of $9 plan (bear)</t>
  </si>
  <si>
    <t xml:space="preserve">net ~70% of $9 plan</t>
  </si>
  <si>
    <t xml:space="preserve">net ~86% of $9 plan (bull)</t>
  </si>
  <si>
    <t xml:space="preserve">ARPU down 45%, count up ~1.4x, net down ~30%. Honestly inside the 60-80% band. Makes the structural opex gap ~30% worse but is NOT the sole break-even killer.</t>
  </si>
  <si>
    <t xml:space="preserve">SOL price at TGE / NFT drop</t>
  </si>
  <si>
    <t xml:space="preserve">NFT primary $28k (bear)</t>
  </si>
  <si>
    <t xml:space="preserve">NFT primary $110k</t>
  </si>
  <si>
    <t xml:space="preserve">NFT primary $278k (bull)</t>
  </si>
  <si>
    <t xml:space="preserve">The $110k base one-time at ~M18 is the single largest token-era runway extender; a bear SOL price removes ~$82k of runway cushion and pulls base cash-out earlier.</t>
  </si>
  <si>
    <t xml:space="preserve">Meteora volume / creator fees</t>
  </si>
  <si>
    <t xml:space="preserve">$1.5k/mo (bear, ~M27)</t>
  </si>
  <si>
    <t xml:space="preserve">$4k/mo</t>
  </si>
  <si>
    <t xml:space="preserve">$30k/mo (bull)</t>
  </si>
  <si>
    <t xml:space="preserve">Only 40% funds ops (60% to buyback-and-burn). Even bull adds just ~$12k/mo net-to-ops; decays without sustained volume. Not a break-even path on its own.</t>
  </si>
  <si>
    <t xml:space="preserve">Post-TGE opex discipline</t>
  </si>
  <si>
    <t xml:space="preserve">$95-105k/mo as modeled</t>
  </si>
  <si>
    <t xml:space="preserve">$95k/mo at M24</t>
  </si>
  <si>
    <t xml:space="preserve">~$66-70k/mo (~30% cut)</t>
  </si>
  <si>
    <t xml:space="preserve">The ~30% post-TGE cut (Team, Marketing, Tech are the levers) is one of only two ways to close the ~$0.7-1.0M gap; the other is a second raise. Without one, break-even is beyond the 36-month horizon.</t>
  </si>
  <si>
    <t xml:space="preserve">Platform-fee drag (YouTube-first)</t>
  </si>
  <si>
    <t xml:space="preserve">~10% off booked gross</t>
  </si>
  <si>
    <t xml:space="preserve">~10%, easing to ~7% post owned-app</t>
  </si>
  <si>
    <t xml:space="preserve">~7% with owned app ~M18+</t>
  </si>
  <si>
    <t xml:space="preserve">~3 points of net margin on subscription; owned-app decision is gated on subscriber economics, not built speculatively, which also keeps early infra opex at $3-5k/mo.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</si>
</sst>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\$#,##0;&quot;($&quot;#,##0\);\-"/>
    <numFmt numFmtId="167" formatCode="\$#,##0.00000"/>
    <numFmt numFmtId="168" formatCode="0.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7DE8F2"/>
      <name val="Arial"/>
      <family val="0"/>
      <charset val="1"/>
    </font>
    <font>
      <i val="true"/>
      <sz val="9"/>
      <color rgb="FF1A2B2E"/>
      <name val="Arial"/>
      <family val="0"/>
      <charset val="1"/>
    </font>
    <font>
      <b val="true"/>
      <sz val="10"/>
      <color rgb="FF1A2B2E"/>
      <name val="Arial"/>
      <family val="0"/>
      <charset val="1"/>
    </font>
    <font>
      <sz val="10"/>
      <color rgb="FF1A2B2E"/>
      <name val="Arial"/>
      <family val="0"/>
      <charset val="1"/>
    </font>
    <font>
      <b val="true"/>
      <sz val="11"/>
      <color rgb="FF0E3A40"/>
      <name val="Arial"/>
      <family val="0"/>
      <charset val="1"/>
    </font>
    <font>
      <sz val="8"/>
      <color rgb="FF6E9098"/>
      <name val="Arial"/>
      <family val="0"/>
      <charset val="1"/>
    </font>
    <font>
      <i val="true"/>
      <sz val="8"/>
      <color rgb="FFC15A1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1A2B2E"/>
      <name val="Arial"/>
      <family val="0"/>
      <charset val="1"/>
    </font>
    <font>
      <b val="true"/>
      <sz val="10"/>
      <color rgb="FF0E3A4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8"/>
      <color rgb="FFAAB8BB"/>
      <name val="Arial"/>
      <family val="0"/>
      <charset val="1"/>
    </font>
    <font>
      <b val="true"/>
      <sz val="11"/>
      <color rgb="FFC15A1F"/>
      <name val="Arial"/>
      <family val="0"/>
      <charset val="1"/>
    </font>
    <font>
      <sz val="9"/>
      <name val="Arial"/>
      <family val="0"/>
      <charset val="1"/>
    </font>
    <font>
      <sz val="9"/>
      <color rgb="FF6E9098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4090B"/>
        <bgColor rgb="FF000000"/>
      </patternFill>
    </fill>
    <fill>
      <patternFill patternType="solid">
        <fgColor rgb="FFFFF6D6"/>
        <bgColor rgb="FFFFFFFF"/>
      </patternFill>
    </fill>
    <fill>
      <patternFill patternType="solid">
        <fgColor rgb="FF0E3A40"/>
        <bgColor rgb="FF1A2B2E"/>
      </patternFill>
    </fill>
    <fill>
      <patternFill patternType="solid">
        <fgColor rgb="FFEAF2F3"/>
        <bgColor rgb="FFD6E8EA"/>
      </patternFill>
    </fill>
    <fill>
      <patternFill patternType="solid">
        <fgColor rgb="FFD6E8EA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2D3D6"/>
      </left>
      <right style="thin">
        <color rgb="FFC2D3D6"/>
      </right>
      <top style="thin">
        <color rgb="FFC2D3D6"/>
      </top>
      <bottom style="thin">
        <color rgb="FFC2D3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1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15A1F"/>
      <rgbColor rgb="FF8BA94D"/>
      <rgbColor rgb="FF0000FF"/>
      <rgbColor rgb="FFB8CD97"/>
      <rgbColor rgb="FFC98280"/>
      <rgbColor rgb="FF7DE8F2"/>
      <rgbColor rgb="FFB1692D"/>
      <rgbColor rgb="FF6E9098"/>
      <rgbColor rgb="FF8AA64F"/>
      <rgbColor rgb="FF789140"/>
      <rgbColor rgb="FFAF4541"/>
      <rgbColor rgb="FF3B75A0"/>
      <rgbColor rgb="FFBFCADE"/>
      <rgbColor rgb="FF878787"/>
      <rgbColor rgb="FF8AA3CC"/>
      <rgbColor rgb="FF9D3E3B"/>
      <rgbColor rgb="FFFFF6D6"/>
      <rgbColor rgb="FFEAF2F3"/>
      <rgbColor rgb="FFA99BBD"/>
      <rgbColor rgb="FFE1853A"/>
      <rgbColor rgb="FF386292"/>
      <rgbColor rgb="FFC2D3D6"/>
      <rgbColor rgb="FFAAB8BB"/>
      <rgbColor rgb="FFD09493"/>
      <rgbColor rgb="FFF8B590"/>
      <rgbColor rgb="FFA5B5D3"/>
      <rgbColor rgb="FFBE4B48"/>
      <rgbColor rgb="FFDC853E"/>
      <rgbColor rgb="FF409BB2"/>
      <rgbColor rgb="FFAEC685"/>
      <rgbColor rgb="FF89C0D3"/>
      <rgbColor rgb="FFD6E8EA"/>
      <rgbColor rgb="FFD9D9D9"/>
      <rgbColor rgb="FFC0D2A7"/>
      <rgbColor rgb="FFA4CAD8"/>
      <rgbColor rgb="FFD4A5A4"/>
      <rgbColor rgb="FFB4AAC5"/>
      <rgbColor rgb="FFF2BEAC"/>
      <rgbColor rgb="FF4C7FBC"/>
      <rgbColor rgb="FF46AAC4"/>
      <rgbColor rgb="FF98B855"/>
      <rgbColor rgb="FFF5A97D"/>
      <rgbColor rgb="FFF59240"/>
      <rgbColor rgb="FFCB7934"/>
      <rgbColor rgb="FF725891"/>
      <rgbColor rgb="FF9C8BB2"/>
      <rgbColor rgb="FF0E3A40"/>
      <rgbColor rgb="FF398BA2"/>
      <rgbColor rgb="FF04090B"/>
      <rgbColor rgb="FF7D5FA0"/>
      <rgbColor rgb="FF883533"/>
      <rgbColor rgb="FFAB4744"/>
      <rgbColor rgb="FF614B7D"/>
      <rgbColor rgb="FF1A2B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_rels/chart4.xml.rels><?xml version="1.0" encoding="UTF-8"?>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Token Allocation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1260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1260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1260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1260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1260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1260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1260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1260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12600">
                <a:noFill/>
              </a:ln>
            </c:spPr>
          </c:dPt>
          <c:dPt>
            <c:idx val="8"/>
            <c:spPr>
              <a:solidFill>
                <a:srgbClr val="B8CD97"/>
              </a:solidFill>
              <a:ln w="12600">
                <a:noFill/>
              </a:ln>
            </c:spPr>
          </c:dPt>
          <c:dPt>
            <c:idx val="9"/>
            <c:spPr>
              <a:solidFill>
                <a:srgbClr val="A99BBD"/>
              </a:solidFill>
              <a:ln w="12600">
                <a:noFill/>
              </a:ln>
            </c:spPr>
          </c:dPt>
          <c:dPt>
            <c:idx val="10"/>
            <c:spPr>
              <a:solidFill>
                <a:srgbClr val="92C3D5"/>
              </a:solidFill>
              <a:ln w="12600">
                <a:noFill/>
              </a:ln>
            </c:spPr>
          </c:dPt>
          <c:dPt>
            <c:idx val="11"/>
            <c:spPr>
              <a:solidFill>
                <a:srgbClr val="F8B590"/>
              </a:solidFill>
              <a:ln w="1260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</c:dLbls>
          <c:cat>
            <c:strRef>
              <c:f>'Token Allocation'!$A$5:$A$16</c:f>
              <c:strCache>
                <c:ptCount val="12"/>
                <c:pt idx="0">
                  <c:v>Public Liquidity (Meteora DBC LP)</c:v>
                </c:pt>
                <c:pt idx="1">
                  <c:v>Community Rewards / Airdrops (staged unlock)</c:v>
                </c:pt>
                <c:pt idx="2">
                  <c:v>Team + Founder</c:v>
                </c:pt>
                <c:pt idx="3">
                  <c:v>Treasury (Production + Ops + Legal Reserve)</c:v>
                </c:pt>
                <c:pt idx="4">
                  <c:v>Content &amp; Community Rewards (staking emission pool + bounty reserve)</c:v>
                </c:pt>
                <c:pt idx="5">
                  <c:v>Exchange Liquidity &amp; Market-Making Reserve</c:v>
                </c:pt>
                <c:pt idx="6">
                  <c:v>Chromatic Foundation Reserve</c:v>
                </c:pt>
                <c:pt idx="7">
                  <c:v>Pre-Seed (Founding Circle)</c:v>
                </c:pt>
                <c:pt idx="8">
                  <c:v>Seed</c:v>
                </c:pt>
                <c:pt idx="9">
                  <c:v>Strategic / KOL Round (Reg D 506(c) accredited-only)</c:v>
                </c:pt>
                <c:pt idx="10">
                  <c:v>Community Round (Reg S offshore)</c:v>
                </c:pt>
                <c:pt idx="11">
                  <c:v>Referral Pool (subscription referrals only)</c:v>
                </c:pt>
              </c:strCache>
            </c:strRef>
          </c:cat>
          <c:val>
            <c:numRef>
              <c:f>'Token Allocation'!$B$5:$B$16</c:f>
              <c:numCache>
                <c:formatCode>0.0%</c:formatCode>
                <c:ptCount val="12"/>
                <c:pt idx="0">
                  <c:v>0.23</c:v>
                </c:pt>
                <c:pt idx="1">
                  <c:v>0.13</c:v>
                </c:pt>
                <c:pt idx="2">
                  <c:v>0.12</c:v>
                </c:pt>
                <c:pt idx="3">
                  <c:v>0.1</c:v>
                </c:pt>
                <c:pt idx="4">
                  <c:v>0.08</c:v>
                </c:pt>
                <c:pt idx="5">
                  <c:v>0.07</c:v>
                </c:pt>
                <c:pt idx="6">
                  <c:v>0.05</c:v>
                </c:pt>
                <c:pt idx="7">
                  <c:v>0.06</c:v>
                </c:pt>
                <c:pt idx="8">
                  <c:v>0.05</c:v>
                </c:pt>
                <c:pt idx="9">
                  <c:v>0.05</c:v>
                </c:pt>
                <c:pt idx="10">
                  <c:v>0.04</c:v>
                </c:pt>
                <c:pt idx="11">
                  <c:v>0.02</c:v>
                </c:pt>
              </c:numCache>
            </c:numRef>
          </c:val>
        </c:ser>
        <c:firstSliceAng val="0"/>
      </c:pieChart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Circulating Supply %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3D679A"/>
            </a:solidFill>
            <a:ln w="12600">
              <a:solidFill>
                <a:srgbClr val="3D679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Circulating'!$B$5</c:f>
              <c:numCache>
                <c:formatCode>0.0%</c:formatCode>
                <c:ptCount val="1"/>
                <c:pt idx="0">
                  <c:v>0.23</c:v>
                </c:pt>
              </c:numCache>
            </c:numRef>
          </c:val>
          <c:smooth val="1"/>
        </c:ser>
        <c:ser>
          <c:idx val="1"/>
          <c:order val="1"/>
          <c:spPr>
            <a:solidFill>
              <a:srgbClr val="9D3E3B"/>
            </a:solidFill>
            <a:ln w="12600">
              <a:solidFill>
                <a:srgbClr val="9D3E3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Circulating'!$C$5</c:f>
              <c:numCache>
                <c:formatCode>0.0%</c:formatCode>
                <c:ptCount val="1"/>
                <c:pt idx="0">
                  <c:v>0.241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7E9945"/>
            </a:solidFill>
            <a:ln w="12600">
              <a:solidFill>
                <a:srgbClr val="7E994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Circulating'!$D$5</c:f>
              <c:numCache>
                <c:formatCode>0.0%</c:formatCode>
                <c:ptCount val="1"/>
                <c:pt idx="0">
                  <c:v>0.251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674F84"/>
            </a:solidFill>
            <a:ln w="12600">
              <a:solidFill>
                <a:srgbClr val="674F8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Circulating'!$E$5</c:f>
              <c:numCache>
                <c:formatCode>0.0%</c:formatCode>
                <c:ptCount val="1"/>
                <c:pt idx="0">
                  <c:v>0.262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398BA2"/>
            </a:solidFill>
            <a:ln w="12600">
              <a:solidFill>
                <a:srgbClr val="398BA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Circulating'!$F$5</c:f>
              <c:numCache>
                <c:formatCode>0.0%</c:formatCode>
                <c:ptCount val="1"/>
                <c:pt idx="0">
                  <c:v>0.276</c:v>
                </c:pt>
              </c:numCache>
            </c:numRef>
          </c:val>
          <c:smooth val="1"/>
        </c:ser>
        <c:ser>
          <c:idx val="5"/>
          <c:order val="5"/>
          <c:spPr>
            <a:solidFill>
              <a:srgbClr val="CB7934"/>
            </a:solidFill>
            <a:ln w="12600">
              <a:solidFill>
                <a:srgbClr val="CB79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Circulating'!$G$5</c:f>
              <c:numCache>
                <c:formatCode>0.0%</c:formatCode>
                <c:ptCount val="1"/>
                <c:pt idx="0">
                  <c:v>0.29</c:v>
                </c:pt>
              </c:numCache>
            </c:numRef>
          </c:val>
          <c:smooth val="1"/>
        </c:ser>
        <c:ser>
          <c:idx val="6"/>
          <c:order val="6"/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Circulating'!$H$5</c:f>
              <c:numCache>
                <c:formatCode>0.0%</c:formatCode>
                <c:ptCount val="1"/>
                <c:pt idx="0">
                  <c:v>0.304</c:v>
                </c:pt>
              </c:numCache>
            </c:numRef>
          </c:val>
          <c:smooth val="1"/>
        </c:ser>
        <c:ser>
          <c:idx val="7"/>
          <c:order val="7"/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Circulating'!$I$5</c:f>
              <c:numCache>
                <c:formatCode>0.0%</c:formatCode>
                <c:ptCount val="1"/>
                <c:pt idx="0">
                  <c:v>0.381</c:v>
                </c:pt>
              </c:numCache>
            </c:numRef>
          </c:val>
          <c:smooth val="1"/>
        </c:ser>
        <c:ser>
          <c:idx val="8"/>
          <c:order val="8"/>
          <c:spPr>
            <a:solidFill>
              <a:srgbClr val="98B855"/>
            </a:solidFill>
            <a:ln w="12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Circulating'!$J$5</c:f>
              <c:numCache>
                <c:formatCode>0.0%</c:formatCode>
                <c:ptCount val="1"/>
                <c:pt idx="0">
                  <c:v>0.458</c:v>
                </c:pt>
              </c:numCache>
            </c:numRef>
          </c:val>
          <c:smooth val="1"/>
        </c:ser>
        <c:ser>
          <c:idx val="9"/>
          <c:order val="9"/>
          <c:spPr>
            <a:solidFill>
              <a:srgbClr val="7D5FA0"/>
            </a:solidFill>
            <a:ln w="1260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Circulating'!$K$5</c:f>
              <c:numCache>
                <c:formatCode>0.0%</c:formatCode>
                <c:ptCount val="1"/>
                <c:pt idx="0">
                  <c:v>0.546</c:v>
                </c:pt>
              </c:numCache>
            </c:numRef>
          </c:val>
          <c:smooth val="1"/>
        </c:ser>
        <c:ser>
          <c:idx val="10"/>
          <c:order val="10"/>
          <c:spPr>
            <a:solidFill>
              <a:srgbClr val="46AAC4"/>
            </a:solidFill>
            <a:ln w="1260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Circulating'!$L$5</c:f>
              <c:numCache>
                <c:formatCode>0.0%</c:formatCode>
                <c:ptCount val="1"/>
                <c:pt idx="0">
                  <c:v>0.626</c:v>
                </c:pt>
              </c:numCache>
            </c:numRef>
          </c:val>
          <c:smooth val="1"/>
        </c:ser>
        <c:ser>
          <c:idx val="11"/>
          <c:order val="11"/>
          <c:spPr>
            <a:solidFill>
              <a:srgbClr val="F59240"/>
            </a:solidFill>
            <a:ln w="12600">
              <a:solidFill>
                <a:srgbClr val="F5924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Circulating'!$M$5</c:f>
              <c:numCache>
                <c:formatCode>0.0%</c:formatCode>
                <c:ptCount val="1"/>
                <c:pt idx="0">
                  <c:v>0.694</c:v>
                </c:pt>
              </c:numCache>
            </c:numRef>
          </c:val>
          <c:smooth val="1"/>
        </c:ser>
        <c:ser>
          <c:idx val="12"/>
          <c:order val="12"/>
          <c:spPr>
            <a:solidFill>
              <a:srgbClr val="A5B5D3"/>
            </a:solidFill>
            <a:ln w="12600">
              <a:solidFill>
                <a:srgbClr val="A5B5D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Circulating'!$N$5</c:f>
              <c:numCache>
                <c:formatCode>0.0%</c:formatCode>
                <c:ptCount val="1"/>
                <c:pt idx="0">
                  <c:v>0.761</c:v>
                </c:pt>
              </c:numCache>
            </c:numRef>
          </c:val>
          <c:smooth val="1"/>
        </c:ser>
        <c:ser>
          <c:idx val="13"/>
          <c:order val="13"/>
          <c:spPr>
            <a:solidFill>
              <a:srgbClr val="D4A5A4"/>
            </a:solidFill>
            <a:ln w="12600">
              <a:solidFill>
                <a:srgbClr val="D4A5A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Circulating'!$O$5</c:f>
              <c:numCache>
                <c:formatCode>0.0%</c:formatCode>
                <c:ptCount val="1"/>
                <c:pt idx="0">
                  <c:v>0.861</c:v>
                </c:pt>
              </c:numCache>
            </c:numRef>
          </c:val>
          <c:smooth val="1"/>
        </c:ser>
        <c:ser>
          <c:idx val="14"/>
          <c:order val="14"/>
          <c:spPr>
            <a:solidFill>
              <a:srgbClr val="C0D2A7"/>
            </a:solidFill>
            <a:ln w="12600">
              <a:solidFill>
                <a:srgbClr val="C0D2A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'Vesting &amp; Circulating'!$B$4:$P$4</c:f>
              <c:strCache>
                <c:ptCount val="15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M9</c:v>
                </c:pt>
                <c:pt idx="8">
                  <c:v>M12</c:v>
                </c:pt>
                <c:pt idx="9">
                  <c:v>M15</c:v>
                </c:pt>
                <c:pt idx="10">
                  <c:v>M18</c:v>
                </c:pt>
                <c:pt idx="11">
                  <c:v>M21</c:v>
                </c:pt>
                <c:pt idx="12">
                  <c:v>M24</c:v>
                </c:pt>
                <c:pt idx="13">
                  <c:v>M30</c:v>
                </c:pt>
                <c:pt idx="14">
                  <c:v>M36</c:v>
                </c:pt>
              </c:strCache>
            </c:strRef>
          </c:cat>
          <c:val>
            <c:numRef>
              <c:f>'Vesting &amp; Circulating'!$P$5</c:f>
              <c:numCache>
                <c:formatCode>0.0%</c:formatCode>
                <c:ptCount val="1"/>
                <c:pt idx="0">
                  <c:v>0.92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9859126"/>
        <c:axId val="14015423"/>
      </c:lineChart>
      <c:catAx>
        <c:axId val="898591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4015423"/>
        <c:crosses val="autoZero"/>
        <c:auto val="1"/>
        <c:lblAlgn val="ctr"/>
        <c:lblOffset val="100"/>
        <c:noMultiLvlLbl val="0"/>
      </c:catAx>
      <c:valAx>
        <c:axId val="140154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985912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Base revenue: gross vs ops-usable ($/mo)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355A86"/>
            </a:solidFill>
            <a:ln w="12600">
              <a:solidFill>
                <a:srgbClr val="355A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Revenue!$B$10</c:f>
              <c:numCache>
                <c:formatCode>\$#,##0;"($"#,##0\);\-</c:formatCode>
                <c:ptCount val="1"/>
                <c:pt idx="0">
                  <c:v>0</c:v>
                </c:pt>
              </c:numCache>
            </c:numRef>
          </c:val>
          <c:smooth val="1"/>
        </c:ser>
        <c:ser>
          <c:idx val="1"/>
          <c:order val="1"/>
          <c:spPr>
            <a:solidFill>
              <a:srgbClr val="883533"/>
            </a:solidFill>
            <a:ln w="12600">
              <a:solidFill>
                <a:srgbClr val="88353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Revenue!$C$10</c:f>
              <c:numCache>
                <c:formatCode>\$#,##0;"($"#,##0\);\-</c:formatCode>
                <c:ptCount val="1"/>
                <c:pt idx="0">
                  <c:v>450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6E863C"/>
            </a:solidFill>
            <a:ln w="12600">
              <a:solidFill>
                <a:srgbClr val="6E863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Revenue!$D$10</c:f>
              <c:numCache>
                <c:formatCode>\$#,##0;"($"#,##0\);\-</c:formatCode>
                <c:ptCount val="1"/>
                <c:pt idx="0">
                  <c:v>1173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594573"/>
            </a:solidFill>
            <a:ln w="12600">
              <a:solidFill>
                <a:srgbClr val="59457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Revenue!$E$10</c:f>
              <c:numCache>
                <c:formatCode>\$#,##0;"($"#,##0\);\-</c:formatCode>
                <c:ptCount val="1"/>
                <c:pt idx="0">
                  <c:v>1895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327A8D"/>
            </a:solidFill>
            <a:ln w="12600">
              <a:solidFill>
                <a:srgbClr val="327A8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Revenue!$F$10</c:f>
              <c:numCache>
                <c:formatCode>\$#,##0;"($"#,##0\);\-</c:formatCode>
                <c:ptCount val="1"/>
                <c:pt idx="0">
                  <c:v>2618</c:v>
                </c:pt>
              </c:numCache>
            </c:numRef>
          </c:val>
          <c:smooth val="1"/>
        </c:ser>
        <c:ser>
          <c:idx val="5"/>
          <c:order val="5"/>
          <c:spPr>
            <a:solidFill>
              <a:srgbClr val="B1692D"/>
            </a:solidFill>
            <a:ln w="12600">
              <a:solidFill>
                <a:srgbClr val="B1692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Revenue!$G$10</c:f>
              <c:numCache>
                <c:formatCode>\$#,##0;"($"#,##0\);\-</c:formatCode>
                <c:ptCount val="1"/>
                <c:pt idx="0">
                  <c:v>3341</c:v>
                </c:pt>
              </c:numCache>
            </c:numRef>
          </c:val>
          <c:smooth val="1"/>
        </c:ser>
        <c:ser>
          <c:idx val="6"/>
          <c:order val="6"/>
          <c:spPr>
            <a:solidFill>
              <a:srgbClr val="3D679A"/>
            </a:solidFill>
            <a:ln w="12600">
              <a:solidFill>
                <a:srgbClr val="3D679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Revenue!$H$10</c:f>
              <c:numCache>
                <c:formatCode>\$#,##0;"($"#,##0\);\-</c:formatCode>
                <c:ptCount val="1"/>
                <c:pt idx="0">
                  <c:v>4064</c:v>
                </c:pt>
              </c:numCache>
            </c:numRef>
          </c:val>
          <c:smooth val="1"/>
        </c:ser>
        <c:ser>
          <c:idx val="7"/>
          <c:order val="7"/>
          <c:spPr>
            <a:solidFill>
              <a:srgbClr val="9D3E3B"/>
            </a:solidFill>
            <a:ln w="12600">
              <a:solidFill>
                <a:srgbClr val="9D3E3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Revenue!$I$10</c:f>
              <c:numCache>
                <c:formatCode>\$#,##0;"($"#,##0\);\-</c:formatCode>
                <c:ptCount val="1"/>
                <c:pt idx="0">
                  <c:v>4786</c:v>
                </c:pt>
              </c:numCache>
            </c:numRef>
          </c:val>
          <c:smooth val="1"/>
        </c:ser>
        <c:ser>
          <c:idx val="8"/>
          <c:order val="8"/>
          <c:spPr>
            <a:solidFill>
              <a:srgbClr val="7E9945"/>
            </a:solidFill>
            <a:ln w="12600">
              <a:solidFill>
                <a:srgbClr val="7E994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Revenue!$J$10</c:f>
              <c:numCache>
                <c:formatCode>\$#,##0;"($"#,##0\);\-</c:formatCode>
                <c:ptCount val="1"/>
                <c:pt idx="0">
                  <c:v>5509</c:v>
                </c:pt>
              </c:numCache>
            </c:numRef>
          </c:val>
          <c:smooth val="1"/>
        </c:ser>
        <c:ser>
          <c:idx val="9"/>
          <c:order val="9"/>
          <c:spPr>
            <a:solidFill>
              <a:srgbClr val="674F84"/>
            </a:solidFill>
            <a:ln w="12600">
              <a:solidFill>
                <a:srgbClr val="674F8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Revenue!$K$10</c:f>
              <c:numCache>
                <c:formatCode>\$#,##0;"($"#,##0\);\-</c:formatCode>
                <c:ptCount val="1"/>
                <c:pt idx="0">
                  <c:v>6232</c:v>
                </c:pt>
              </c:numCache>
            </c:numRef>
          </c:val>
          <c:smooth val="1"/>
        </c:ser>
        <c:ser>
          <c:idx val="10"/>
          <c:order val="10"/>
          <c:spPr>
            <a:solidFill>
              <a:srgbClr val="398BA2"/>
            </a:solidFill>
            <a:ln w="12600">
              <a:solidFill>
                <a:srgbClr val="398BA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Revenue!$L$10</c:f>
              <c:numCache>
                <c:formatCode>\$#,##0;"($"#,##0\);\-</c:formatCode>
                <c:ptCount val="1"/>
                <c:pt idx="0">
                  <c:v>6955</c:v>
                </c:pt>
              </c:numCache>
            </c:numRef>
          </c:val>
          <c:smooth val="1"/>
        </c:ser>
        <c:ser>
          <c:idx val="11"/>
          <c:order val="11"/>
          <c:spPr>
            <a:solidFill>
              <a:srgbClr val="CB7934"/>
            </a:solidFill>
            <a:ln w="12600">
              <a:solidFill>
                <a:srgbClr val="CB79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Revenue!$M$10</c:f>
              <c:numCache>
                <c:formatCode>\$#,##0;"($"#,##0\);\-</c:formatCode>
                <c:ptCount val="1"/>
                <c:pt idx="0">
                  <c:v>7677</c:v>
                </c:pt>
              </c:numCache>
            </c:numRef>
          </c:val>
          <c:smooth val="1"/>
        </c:ser>
        <c:ser>
          <c:idx val="12"/>
          <c:order val="12"/>
          <c:spPr>
            <a:solidFill>
              <a:srgbClr val="4473AB"/>
            </a:solidFill>
            <a:ln w="12600">
              <a:solidFill>
                <a:srgbClr val="4473A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Revenue!$N$10</c:f>
              <c:numCache>
                <c:formatCode>\$#,##0;"($"#,##0\);\-</c:formatCode>
                <c:ptCount val="1"/>
                <c:pt idx="0">
                  <c:v>8400</c:v>
                </c:pt>
              </c:numCache>
            </c:numRef>
          </c:val>
          <c:smooth val="1"/>
        </c:ser>
        <c:ser>
          <c:idx val="13"/>
          <c:order val="13"/>
          <c:spPr>
            <a:solidFill>
              <a:srgbClr val="AF4541"/>
            </a:solidFill>
            <a:ln w="12600">
              <a:solidFill>
                <a:srgbClr val="AF454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Revenue!$O$10</c:f>
              <c:numCache>
                <c:formatCode>\$#,##0;"($"#,##0\);\-</c:formatCode>
                <c:ptCount val="1"/>
                <c:pt idx="0">
                  <c:v>15650</c:v>
                </c:pt>
              </c:numCache>
            </c:numRef>
          </c:val>
          <c:smooth val="1"/>
        </c:ser>
        <c:ser>
          <c:idx val="14"/>
          <c:order val="14"/>
          <c:spPr>
            <a:solidFill>
              <a:srgbClr val="8BA94D"/>
            </a:solidFill>
            <a:ln w="12600">
              <a:solidFill>
                <a:srgbClr val="8BA9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Revenue!$P$10</c:f>
              <c:numCache>
                <c:formatCode>\$#,##0;"($"#,##0\);\-</c:formatCode>
                <c:ptCount val="1"/>
                <c:pt idx="0">
                  <c:v>132650</c:v>
                </c:pt>
              </c:numCache>
            </c:numRef>
          </c:val>
          <c:smooth val="1"/>
        </c:ser>
        <c:ser>
          <c:idx val="15"/>
          <c:order val="15"/>
          <c:spPr>
            <a:solidFill>
              <a:srgbClr val="725792"/>
            </a:solidFill>
            <a:ln w="12600">
              <a:solidFill>
                <a:srgbClr val="72579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Revenue!$Q$10</c:f>
              <c:numCache>
                <c:formatCode>\$#,##0;"($"#,##0\);\-</c:formatCode>
                <c:ptCount val="1"/>
                <c:pt idx="0">
                  <c:v>26275</c:v>
                </c:pt>
              </c:numCache>
            </c:numRef>
          </c:val>
          <c:smooth val="1"/>
        </c:ser>
        <c:ser>
          <c:idx val="16"/>
          <c:order val="16"/>
          <c:spPr>
            <a:solidFill>
              <a:srgbClr val="3F9CB4"/>
            </a:solidFill>
            <a:ln w="12600">
              <a:solidFill>
                <a:srgbClr val="3F9CB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Revenue!$R$10</c:f>
              <c:numCache>
                <c:formatCode>\$#,##0;"($"#,##0\);\-</c:formatCode>
                <c:ptCount val="1"/>
                <c:pt idx="0">
                  <c:v>29900</c:v>
                </c:pt>
              </c:numCache>
            </c:numRef>
          </c:val>
          <c:smooth val="1"/>
        </c:ser>
        <c:ser>
          <c:idx val="17"/>
          <c:order val="17"/>
          <c:spPr>
            <a:solidFill>
              <a:srgbClr val="E1853A"/>
            </a:solidFill>
            <a:ln w="12600">
              <a:solidFill>
                <a:srgbClr val="E185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Revenue!$S$10</c:f>
              <c:numCache>
                <c:formatCode>\$#,##0;"($"#,##0\);\-</c:formatCode>
                <c:ptCount val="1"/>
                <c:pt idx="0">
                  <c:v>29900</c:v>
                </c:pt>
              </c:numCache>
            </c:numRef>
          </c:val>
          <c:smooth val="1"/>
        </c:ser>
        <c:ser>
          <c:idx val="18"/>
          <c:order val="18"/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Revenue!$T$10</c:f>
              <c:numCache>
                <c:formatCode>\$#,##0;"($"#,##0\);\-</c:formatCode>
                <c:ptCount val="1"/>
                <c:pt idx="0">
                  <c:v>29900</c:v>
                </c:pt>
              </c:numCache>
            </c:numRef>
          </c:val>
          <c:smooth val="1"/>
        </c:ser>
        <c:ser>
          <c:idx val="19"/>
          <c:order val="19"/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Revenue!$B$11</c:f>
              <c:numCache>
                <c:formatCode>\$#,##0;"($"#,##0\);\-</c:formatCode>
                <c:ptCount val="1"/>
                <c:pt idx="0">
                  <c:v>0</c:v>
                </c:pt>
              </c:numCache>
            </c:numRef>
          </c:val>
          <c:smooth val="1"/>
        </c:ser>
        <c:ser>
          <c:idx val="20"/>
          <c:order val="20"/>
          <c:spPr>
            <a:solidFill>
              <a:srgbClr val="98B855"/>
            </a:solidFill>
            <a:ln w="12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Revenue!$C$11</c:f>
              <c:numCache>
                <c:formatCode>\$#,##0;"($"#,##0\);\-</c:formatCode>
                <c:ptCount val="1"/>
                <c:pt idx="0">
                  <c:v>225</c:v>
                </c:pt>
              </c:numCache>
            </c:numRef>
          </c:val>
          <c:smooth val="1"/>
        </c:ser>
        <c:ser>
          <c:idx val="21"/>
          <c:order val="21"/>
          <c:spPr>
            <a:solidFill>
              <a:srgbClr val="7D5FA0"/>
            </a:solidFill>
            <a:ln w="1260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Revenue!$D$11</c:f>
              <c:numCache>
                <c:formatCode>\$#,##0;"($"#,##0\);\-</c:formatCode>
                <c:ptCount val="1"/>
                <c:pt idx="0">
                  <c:v>586.5</c:v>
                </c:pt>
              </c:numCache>
            </c:numRef>
          </c:val>
          <c:smooth val="1"/>
        </c:ser>
        <c:ser>
          <c:idx val="22"/>
          <c:order val="22"/>
          <c:spPr>
            <a:solidFill>
              <a:srgbClr val="46AAC4"/>
            </a:solidFill>
            <a:ln w="1260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Revenue!$E$11</c:f>
              <c:numCache>
                <c:formatCode>\$#,##0;"($"#,##0\);\-</c:formatCode>
                <c:ptCount val="1"/>
                <c:pt idx="0">
                  <c:v>947.5</c:v>
                </c:pt>
              </c:numCache>
            </c:numRef>
          </c:val>
          <c:smooth val="1"/>
        </c:ser>
        <c:ser>
          <c:idx val="23"/>
          <c:order val="23"/>
          <c:spPr>
            <a:solidFill>
              <a:srgbClr val="F59240"/>
            </a:solidFill>
            <a:ln w="12600">
              <a:solidFill>
                <a:srgbClr val="F5924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Revenue!$F$11</c:f>
              <c:numCache>
                <c:formatCode>\$#,##0;"($"#,##0\);\-</c:formatCode>
                <c:ptCount val="1"/>
                <c:pt idx="0">
                  <c:v>1309</c:v>
                </c:pt>
              </c:numCache>
            </c:numRef>
          </c:val>
          <c:smooth val="1"/>
        </c:ser>
        <c:ser>
          <c:idx val="24"/>
          <c:order val="24"/>
          <c:spPr>
            <a:solidFill>
              <a:srgbClr val="819CC7"/>
            </a:solidFill>
            <a:ln w="12600">
              <a:solidFill>
                <a:srgbClr val="819CC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Revenue!$G$11</c:f>
              <c:numCache>
                <c:formatCode>\$#,##0;"($"#,##0\);\-</c:formatCode>
                <c:ptCount val="1"/>
                <c:pt idx="0">
                  <c:v>1670.5</c:v>
                </c:pt>
              </c:numCache>
            </c:numRef>
          </c:val>
          <c:smooth val="1"/>
        </c:ser>
        <c:ser>
          <c:idx val="25"/>
          <c:order val="25"/>
          <c:spPr>
            <a:solidFill>
              <a:srgbClr val="C98280"/>
            </a:solidFill>
            <a:ln w="12600">
              <a:solidFill>
                <a:srgbClr val="C9828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Revenue!$H$11</c:f>
              <c:numCache>
                <c:formatCode>\$#,##0;"($"#,##0\);\-</c:formatCode>
                <c:ptCount val="1"/>
                <c:pt idx="0">
                  <c:v>2032</c:v>
                </c:pt>
              </c:numCache>
            </c:numRef>
          </c:val>
          <c:smooth val="1"/>
        </c:ser>
        <c:ser>
          <c:idx val="26"/>
          <c:order val="26"/>
          <c:spPr>
            <a:solidFill>
              <a:srgbClr val="AEC685"/>
            </a:solidFill>
            <a:ln w="12600">
              <a:solidFill>
                <a:srgbClr val="AEC68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Revenue!$I$11</c:f>
              <c:numCache>
                <c:formatCode>\$#,##0;"($"#,##0\);\-</c:formatCode>
                <c:ptCount val="1"/>
                <c:pt idx="0">
                  <c:v>2393</c:v>
                </c:pt>
              </c:numCache>
            </c:numRef>
          </c:val>
          <c:smooth val="1"/>
        </c:ser>
        <c:ser>
          <c:idx val="27"/>
          <c:order val="27"/>
          <c:spPr>
            <a:solidFill>
              <a:srgbClr val="9C8BB2"/>
            </a:solidFill>
            <a:ln w="12600">
              <a:solidFill>
                <a:srgbClr val="9C8B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Revenue!$J$11</c:f>
              <c:numCache>
                <c:formatCode>\$#,##0;"($"#,##0\);\-</c:formatCode>
                <c:ptCount val="1"/>
                <c:pt idx="0">
                  <c:v>2754.5</c:v>
                </c:pt>
              </c:numCache>
            </c:numRef>
          </c:val>
          <c:smooth val="1"/>
        </c:ser>
        <c:ser>
          <c:idx val="28"/>
          <c:order val="28"/>
          <c:spPr>
            <a:solidFill>
              <a:srgbClr val="80BACE"/>
            </a:solidFill>
            <a:ln w="12600">
              <a:solidFill>
                <a:srgbClr val="80BAC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Revenue!$K$11</c:f>
              <c:numCache>
                <c:formatCode>\$#,##0;"($"#,##0\);\-</c:formatCode>
                <c:ptCount val="1"/>
                <c:pt idx="0">
                  <c:v>3116</c:v>
                </c:pt>
              </c:numCache>
            </c:numRef>
          </c:val>
          <c:smooth val="1"/>
        </c:ser>
        <c:ser>
          <c:idx val="29"/>
          <c:order val="29"/>
          <c:spPr>
            <a:solidFill>
              <a:srgbClr val="F5A97D"/>
            </a:solidFill>
            <a:ln w="12600">
              <a:solidFill>
                <a:srgbClr val="F5A97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Revenue!$L$11</c:f>
              <c:numCache>
                <c:formatCode>\$#,##0;"($"#,##0\);\-</c:formatCode>
                <c:ptCount val="1"/>
                <c:pt idx="0">
                  <c:v>3477.5</c:v>
                </c:pt>
              </c:numCache>
            </c:numRef>
          </c:val>
          <c:smooth val="1"/>
        </c:ser>
        <c:ser>
          <c:idx val="30"/>
          <c:order val="30"/>
          <c:spPr>
            <a:solidFill>
              <a:srgbClr val="A5B5D3"/>
            </a:solidFill>
            <a:ln w="12600">
              <a:solidFill>
                <a:srgbClr val="A5B5D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Revenue!$M$11</c:f>
              <c:numCache>
                <c:formatCode>\$#,##0;"($"#,##0\);\-</c:formatCode>
                <c:ptCount val="1"/>
                <c:pt idx="0">
                  <c:v>3838.5</c:v>
                </c:pt>
              </c:numCache>
            </c:numRef>
          </c:val>
          <c:smooth val="1"/>
        </c:ser>
        <c:ser>
          <c:idx val="31"/>
          <c:order val="31"/>
          <c:spPr>
            <a:solidFill>
              <a:srgbClr val="D4A5A4"/>
            </a:solidFill>
            <a:ln w="12600">
              <a:solidFill>
                <a:srgbClr val="D4A5A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Revenue!$N$11</c:f>
              <c:numCache>
                <c:formatCode>\$#,##0;"($"#,##0\);\-</c:formatCode>
                <c:ptCount val="1"/>
                <c:pt idx="0">
                  <c:v>4200</c:v>
                </c:pt>
              </c:numCache>
            </c:numRef>
          </c:val>
          <c:smooth val="1"/>
        </c:ser>
        <c:ser>
          <c:idx val="32"/>
          <c:order val="32"/>
          <c:spPr>
            <a:solidFill>
              <a:srgbClr val="C0D2A7"/>
            </a:solidFill>
            <a:ln w="12600">
              <a:solidFill>
                <a:srgbClr val="C0D2A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Revenue!$O$11</c:f>
              <c:numCache>
                <c:formatCode>\$#,##0;"($"#,##0\);\-</c:formatCode>
                <c:ptCount val="1"/>
                <c:pt idx="0">
                  <c:v>7400</c:v>
                </c:pt>
              </c:numCache>
            </c:numRef>
          </c:val>
          <c:smooth val="1"/>
        </c:ser>
        <c:ser>
          <c:idx val="33"/>
          <c:order val="33"/>
          <c:spPr>
            <a:solidFill>
              <a:srgbClr val="B4AAC5"/>
            </a:solidFill>
            <a:ln w="12600">
              <a:solidFill>
                <a:srgbClr val="B4AAC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Revenue!$P$11</c:f>
              <c:numCache>
                <c:formatCode>\$#,##0;"($"#,##0\);\-</c:formatCode>
                <c:ptCount val="1"/>
                <c:pt idx="0">
                  <c:v>122750</c:v>
                </c:pt>
              </c:numCache>
            </c:numRef>
          </c:val>
          <c:smooth val="1"/>
        </c:ser>
        <c:ser>
          <c:idx val="34"/>
          <c:order val="34"/>
          <c:spPr>
            <a:solidFill>
              <a:srgbClr val="A4CAD8"/>
            </a:solidFill>
            <a:ln w="12600">
              <a:solidFill>
                <a:srgbClr val="A4CAD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Revenue!$Q$11</c:f>
              <c:numCache>
                <c:formatCode>\$#,##0;"($"#,##0\);\-</c:formatCode>
                <c:ptCount val="1"/>
                <c:pt idx="0">
                  <c:v>14725</c:v>
                </c:pt>
              </c:numCache>
            </c:numRef>
          </c:val>
          <c:smooth val="1"/>
        </c:ser>
        <c:ser>
          <c:idx val="35"/>
          <c:order val="35"/>
          <c:spPr>
            <a:solidFill>
              <a:srgbClr val="F5BDA2"/>
            </a:solidFill>
            <a:ln w="12600">
              <a:solidFill>
                <a:srgbClr val="F5BDA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Revenue!$R$11</c:f>
              <c:numCache>
                <c:formatCode>\$#,##0;"($"#,##0\);\-</c:formatCode>
                <c:ptCount val="1"/>
                <c:pt idx="0">
                  <c:v>16700</c:v>
                </c:pt>
              </c:numCache>
            </c:numRef>
          </c:val>
          <c:smooth val="1"/>
        </c:ser>
        <c:ser>
          <c:idx val="36"/>
          <c:order val="36"/>
          <c:spPr>
            <a:solidFill>
              <a:srgbClr val="BFCADE"/>
            </a:solidFill>
            <a:ln w="12600">
              <a:solidFill>
                <a:srgbClr val="BFCAD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Revenue!$S$11</c:f>
              <c:numCache>
                <c:formatCode>\$#,##0;"($"#,##0\);\-</c:formatCode>
                <c:ptCount val="1"/>
                <c:pt idx="0">
                  <c:v>16700</c:v>
                </c:pt>
              </c:numCache>
            </c:numRef>
          </c:val>
          <c:smooth val="1"/>
        </c:ser>
        <c:ser>
          <c:idx val="37"/>
          <c:order val="37"/>
          <c:spPr>
            <a:solidFill>
              <a:srgbClr val="DEBFBF"/>
            </a:solidFill>
            <a:ln w="12600">
              <a:solidFill>
                <a:srgbClr val="DEBFB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Revenue!$B$4:$T$4</c:f>
              <c:strCache>
                <c:ptCount val="19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M15</c:v>
                </c:pt>
                <c:pt idx="14">
                  <c:v>M18</c:v>
                </c:pt>
                <c:pt idx="15">
                  <c:v>M21</c:v>
                </c:pt>
                <c:pt idx="16">
                  <c:v>M24</c:v>
                </c:pt>
                <c:pt idx="17">
                  <c:v>M30</c:v>
                </c:pt>
                <c:pt idx="18">
                  <c:v>M36</c:v>
                </c:pt>
              </c:strCache>
            </c:strRef>
          </c:cat>
          <c:val>
            <c:numRef>
              <c:f>Revenue!$T$11</c:f>
              <c:numCache>
                <c:formatCode>\$#,##0;"($"#,##0\);\-</c:formatCode>
                <c:ptCount val="1"/>
                <c:pt idx="0">
                  <c:v>16700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7665314"/>
        <c:axId val="59079441"/>
      </c:lineChart>
      <c:catAx>
        <c:axId val="3766531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9079441"/>
        <c:crosses val="autoZero"/>
        <c:auto val="1"/>
        <c:lblAlgn val="ctr"/>
        <c:lblOffset val="100"/>
        <c:noMultiLvlLbl val="0"/>
      </c:catAx>
      <c:valAx>
        <c:axId val="5907944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7665314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Cumulative cash (selected scenario)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355A86"/>
            </a:solidFill>
            <a:ln w="12600">
              <a:solidFill>
                <a:srgbClr val="355A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Runway'!$B$15</c:f>
              <c:numCache>
                <c:formatCode>\$#,##0;"($"#,##0\);\-</c:formatCode>
                <c:ptCount val="1"/>
                <c:pt idx="0">
                  <c:v>1620000</c:v>
                </c:pt>
              </c:numCache>
            </c:numRef>
          </c:val>
          <c:smooth val="1"/>
        </c:ser>
        <c:ser>
          <c:idx val="1"/>
          <c:order val="1"/>
          <c:spPr>
            <a:solidFill>
              <a:srgbClr val="883533"/>
            </a:solidFill>
            <a:ln w="12600">
              <a:solidFill>
                <a:srgbClr val="88353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Runway'!$C$15</c:f>
              <c:numCache>
                <c:formatCode>\$#,##0;"($"#,##0\);\-</c:formatCode>
                <c:ptCount val="1"/>
                <c:pt idx="0">
                  <c:v>1512517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6E863C"/>
            </a:solidFill>
            <a:ln w="12600">
              <a:solidFill>
                <a:srgbClr val="6E863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Runway'!$D$15</c:f>
              <c:numCache>
                <c:formatCode>\$#,##0;"($"#,##0\);\-</c:formatCode>
                <c:ptCount val="1"/>
                <c:pt idx="0">
                  <c:v>1407686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594573"/>
            </a:solidFill>
            <a:ln w="12600">
              <a:solidFill>
                <a:srgbClr val="59457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Runway'!$E$15</c:f>
              <c:numCache>
                <c:formatCode>\$#,##0;"($"#,##0\);\-</c:formatCode>
                <c:ptCount val="1"/>
                <c:pt idx="0">
                  <c:v>1325509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327A8D"/>
            </a:solidFill>
            <a:ln w="12600">
              <a:solidFill>
                <a:srgbClr val="327A8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Runway'!$F$15</c:f>
              <c:numCache>
                <c:formatCode>\$#,##0;"($"#,##0\);\-</c:formatCode>
                <c:ptCount val="1"/>
                <c:pt idx="0">
                  <c:v>1240985</c:v>
                </c:pt>
              </c:numCache>
            </c:numRef>
          </c:val>
          <c:smooth val="1"/>
        </c:ser>
        <c:ser>
          <c:idx val="5"/>
          <c:order val="5"/>
          <c:spPr>
            <a:solidFill>
              <a:srgbClr val="B1692D"/>
            </a:solidFill>
            <a:ln w="12600">
              <a:solidFill>
                <a:srgbClr val="B1692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Runway'!$G$15</c:f>
              <c:numCache>
                <c:formatCode>\$#,##0;"($"#,##0\);\-</c:formatCode>
                <c:ptCount val="1"/>
                <c:pt idx="0">
                  <c:v>1154113</c:v>
                </c:pt>
              </c:numCache>
            </c:numRef>
          </c:val>
          <c:smooth val="1"/>
        </c:ser>
        <c:ser>
          <c:idx val="6"/>
          <c:order val="6"/>
          <c:spPr>
            <a:solidFill>
              <a:srgbClr val="3D679A"/>
            </a:solidFill>
            <a:ln w="12600">
              <a:solidFill>
                <a:srgbClr val="3D679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Runway'!$H$15</c:f>
              <c:numCache>
                <c:formatCode>\$#,##0;"($"#,##0\);\-</c:formatCode>
                <c:ptCount val="1"/>
                <c:pt idx="0">
                  <c:v>1060895</c:v>
                </c:pt>
              </c:numCache>
            </c:numRef>
          </c:val>
          <c:smooth val="1"/>
        </c:ser>
        <c:ser>
          <c:idx val="7"/>
          <c:order val="7"/>
          <c:spPr>
            <a:solidFill>
              <a:srgbClr val="9D3E3B"/>
            </a:solidFill>
            <a:ln w="12600">
              <a:solidFill>
                <a:srgbClr val="9D3E3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Runway'!$I$15</c:f>
              <c:numCache>
                <c:formatCode>\$#,##0;"($"#,##0\);\-</c:formatCode>
                <c:ptCount val="1"/>
                <c:pt idx="0">
                  <c:v>965330</c:v>
                </c:pt>
              </c:numCache>
            </c:numRef>
          </c:val>
          <c:smooth val="1"/>
        </c:ser>
        <c:ser>
          <c:idx val="8"/>
          <c:order val="8"/>
          <c:spPr>
            <a:solidFill>
              <a:srgbClr val="7E9945"/>
            </a:solidFill>
            <a:ln w="12600">
              <a:solidFill>
                <a:srgbClr val="7E994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Runway'!$J$15</c:f>
              <c:numCache>
                <c:formatCode>\$#,##0;"($"#,##0\);\-</c:formatCode>
                <c:ptCount val="1"/>
                <c:pt idx="0">
                  <c:v>867417</c:v>
                </c:pt>
              </c:numCache>
            </c:numRef>
          </c:val>
          <c:smooth val="1"/>
        </c:ser>
        <c:ser>
          <c:idx val="9"/>
          <c:order val="9"/>
          <c:spPr>
            <a:solidFill>
              <a:srgbClr val="674F84"/>
            </a:solidFill>
            <a:ln w="12600">
              <a:solidFill>
                <a:srgbClr val="674F8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Runway'!$K$15</c:f>
              <c:numCache>
                <c:formatCode>\$#,##0;"($"#,##0\);\-</c:formatCode>
                <c:ptCount val="1"/>
                <c:pt idx="0">
                  <c:v>767158</c:v>
                </c:pt>
              </c:numCache>
            </c:numRef>
          </c:val>
          <c:smooth val="1"/>
        </c:ser>
        <c:ser>
          <c:idx val="10"/>
          <c:order val="10"/>
          <c:spPr>
            <a:solidFill>
              <a:srgbClr val="398BA2"/>
            </a:solidFill>
            <a:ln w="12600">
              <a:solidFill>
                <a:srgbClr val="398BA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Runway'!$L$15</c:f>
              <c:numCache>
                <c:formatCode>\$#,##0;"($"#,##0\);\-</c:formatCode>
                <c:ptCount val="1"/>
                <c:pt idx="0">
                  <c:v>664553</c:v>
                </c:pt>
              </c:numCache>
            </c:numRef>
          </c:val>
          <c:smooth val="1"/>
        </c:ser>
        <c:ser>
          <c:idx val="11"/>
          <c:order val="11"/>
          <c:spPr>
            <a:solidFill>
              <a:srgbClr val="CB7934"/>
            </a:solidFill>
            <a:ln w="12600">
              <a:solidFill>
                <a:srgbClr val="CB79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Runway'!$M$15</c:f>
              <c:numCache>
                <c:formatCode>\$#,##0;"($"#,##0\);\-</c:formatCode>
                <c:ptCount val="1"/>
                <c:pt idx="0">
                  <c:v>559599</c:v>
                </c:pt>
              </c:numCache>
            </c:numRef>
          </c:val>
          <c:smooth val="1"/>
        </c:ser>
        <c:ser>
          <c:idx val="12"/>
          <c:order val="12"/>
          <c:spPr>
            <a:solidFill>
              <a:srgbClr val="4473AB"/>
            </a:solidFill>
            <a:ln w="12600">
              <a:solidFill>
                <a:srgbClr val="4473A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Runway'!$N$15</c:f>
              <c:numCache>
                <c:formatCode>\$#,##0;"($"#,##0\);\-</c:formatCode>
                <c:ptCount val="1"/>
                <c:pt idx="0">
                  <c:v>446299</c:v>
                </c:pt>
              </c:numCache>
            </c:numRef>
          </c:val>
          <c:smooth val="1"/>
        </c:ser>
        <c:ser>
          <c:idx val="13"/>
          <c:order val="13"/>
          <c:spPr>
            <a:solidFill>
              <a:srgbClr val="AF4541"/>
            </a:solidFill>
            <a:ln w="12600">
              <a:solidFill>
                <a:srgbClr val="AF454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Runway'!$O$15</c:f>
              <c:numCache>
                <c:formatCode>\$#,##0;"($"#,##0\);\-</c:formatCode>
                <c:ptCount val="1"/>
                <c:pt idx="0">
                  <c:v>237041</c:v>
                </c:pt>
              </c:numCache>
            </c:numRef>
          </c:val>
          <c:smooth val="1"/>
        </c:ser>
        <c:ser>
          <c:idx val="14"/>
          <c:order val="14"/>
          <c:spPr>
            <a:solidFill>
              <a:srgbClr val="8BA94D"/>
            </a:solidFill>
            <a:ln w="12600">
              <a:solidFill>
                <a:srgbClr val="8BA9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Runway'!$P$15</c:f>
              <c:numCache>
                <c:formatCode>\$#,##0;"($"#,##0\);\-</c:formatCode>
                <c:ptCount val="1"/>
                <c:pt idx="0">
                  <c:v>114824</c:v>
                </c:pt>
              </c:numCache>
            </c:numRef>
          </c:val>
          <c:smooth val="1"/>
        </c:ser>
        <c:ser>
          <c:idx val="15"/>
          <c:order val="15"/>
          <c:spPr>
            <a:solidFill>
              <a:srgbClr val="725792"/>
            </a:solidFill>
            <a:ln w="12600">
              <a:solidFill>
                <a:srgbClr val="72579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Runway'!$Q$15</c:f>
              <c:numCache>
                <c:formatCode>\$#,##0;"($"#,##0\);\-</c:formatCode>
                <c:ptCount val="1"/>
                <c:pt idx="0">
                  <c:v>-31651</c:v>
                </c:pt>
              </c:numCache>
            </c:numRef>
          </c:val>
          <c:smooth val="1"/>
        </c:ser>
        <c:ser>
          <c:idx val="16"/>
          <c:order val="16"/>
          <c:spPr>
            <a:solidFill>
              <a:srgbClr val="3F9CB4"/>
            </a:solidFill>
            <a:ln w="12600">
              <a:solidFill>
                <a:srgbClr val="3F9CB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Runway'!$R$15</c:f>
              <c:numCache>
                <c:formatCode>\$#,##0;"($"#,##0\);\-</c:formatCode>
                <c:ptCount val="1"/>
                <c:pt idx="0">
                  <c:v>-154051</c:v>
                </c:pt>
              </c:numCache>
            </c:numRef>
          </c:val>
          <c:smooth val="1"/>
        </c:ser>
        <c:ser>
          <c:idx val="17"/>
          <c:order val="17"/>
          <c:spPr>
            <a:solidFill>
              <a:srgbClr val="E1853A"/>
            </a:solidFill>
            <a:ln w="12600">
              <a:solidFill>
                <a:srgbClr val="E185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Runway'!$S$15</c:f>
              <c:numCache>
                <c:formatCode>\$#,##0;"($"#,##0\);\-</c:formatCode>
                <c:ptCount val="1"/>
                <c:pt idx="0">
                  <c:v>-277376</c:v>
                </c:pt>
              </c:numCache>
            </c:numRef>
          </c:val>
          <c:smooth val="1"/>
        </c:ser>
        <c:ser>
          <c:idx val="18"/>
          <c:order val="18"/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Runway'!$T$15</c:f>
              <c:numCache>
                <c:formatCode>\$#,##0;"($"#,##0\);\-</c:formatCode>
                <c:ptCount val="1"/>
                <c:pt idx="0">
                  <c:v>-295876</c:v>
                </c:pt>
              </c:numCache>
            </c:numRef>
          </c:val>
          <c:smooth val="1"/>
        </c:ser>
        <c:ser>
          <c:idx val="19"/>
          <c:order val="19"/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Runway'!$U$15</c:f>
              <c:numCache>
                <c:formatCode>\$#,##0;"($"#,##0\);\-</c:formatCode>
                <c:ptCount val="1"/>
                <c:pt idx="0">
                  <c:v>-425176</c:v>
                </c:pt>
              </c:numCache>
            </c:numRef>
          </c:val>
          <c:smooth val="1"/>
        </c:ser>
        <c:ser>
          <c:idx val="20"/>
          <c:order val="20"/>
          <c:spPr>
            <a:solidFill>
              <a:srgbClr val="98B855"/>
            </a:solidFill>
            <a:ln w="12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Runway'!$V$15</c:f>
              <c:numCache>
                <c:formatCode>\$#,##0;"($"#,##0\);\-</c:formatCode>
                <c:ptCount val="1"/>
                <c:pt idx="0">
                  <c:v>-555276</c:v>
                </c:pt>
              </c:numCache>
            </c:numRef>
          </c:val>
          <c:smooth val="1"/>
        </c:ser>
        <c:ser>
          <c:idx val="21"/>
          <c:order val="21"/>
          <c:spPr>
            <a:solidFill>
              <a:srgbClr val="7D5FA0"/>
            </a:solidFill>
            <a:ln w="1260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Runway'!$W$15</c:f>
              <c:numCache>
                <c:formatCode>\$#,##0;"($"#,##0\);\-</c:formatCode>
                <c:ptCount val="1"/>
                <c:pt idx="0">
                  <c:v>-686176</c:v>
                </c:pt>
              </c:numCache>
            </c:numRef>
          </c:val>
          <c:smooth val="1"/>
        </c:ser>
        <c:ser>
          <c:idx val="22"/>
          <c:order val="22"/>
          <c:spPr>
            <a:solidFill>
              <a:srgbClr val="46AAC4"/>
            </a:solidFill>
            <a:ln w="1260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Runway'!$X$15</c:f>
              <c:numCache>
                <c:formatCode>\$#,##0;"($"#,##0\);\-</c:formatCode>
                <c:ptCount val="1"/>
                <c:pt idx="0">
                  <c:v>-817876</c:v>
                </c:pt>
              </c:numCache>
            </c:numRef>
          </c:val>
          <c:smooth val="1"/>
        </c:ser>
        <c:ser>
          <c:idx val="23"/>
          <c:order val="23"/>
          <c:spPr>
            <a:solidFill>
              <a:srgbClr val="F59240"/>
            </a:solidFill>
            <a:ln w="12600">
              <a:solidFill>
                <a:srgbClr val="F5924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Runway'!$Y$15</c:f>
              <c:numCache>
                <c:formatCode>\$#,##0;"($"#,##0\);\-</c:formatCode>
                <c:ptCount val="1"/>
                <c:pt idx="0">
                  <c:v>-950376</c:v>
                </c:pt>
              </c:numCache>
            </c:numRef>
          </c:val>
          <c:smooth val="1"/>
        </c:ser>
        <c:ser>
          <c:idx val="24"/>
          <c:order val="24"/>
          <c:spPr>
            <a:solidFill>
              <a:srgbClr val="819CC7"/>
            </a:solidFill>
            <a:ln w="12600">
              <a:solidFill>
                <a:srgbClr val="819CC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Runway'!$Z$15</c:f>
              <c:numCache>
                <c:formatCode>\$#,##0;"($"#,##0\);\-</c:formatCode>
                <c:ptCount val="1"/>
                <c:pt idx="0">
                  <c:v>-1083676</c:v>
                </c:pt>
              </c:numCache>
            </c:numRef>
          </c:val>
          <c:smooth val="1"/>
        </c:ser>
        <c:ser>
          <c:idx val="25"/>
          <c:order val="25"/>
          <c:spPr>
            <a:solidFill>
              <a:srgbClr val="C98280"/>
            </a:solidFill>
            <a:ln w="12600">
              <a:solidFill>
                <a:srgbClr val="C9828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Runway'!$AA$15</c:f>
              <c:numCache>
                <c:formatCode>\$#,##0;"($"#,##0\);\-</c:formatCode>
                <c:ptCount val="1"/>
                <c:pt idx="0">
                  <c:v>-1216976</c:v>
                </c:pt>
              </c:numCache>
            </c:numRef>
          </c:val>
          <c:smooth val="1"/>
        </c:ser>
        <c:ser>
          <c:idx val="26"/>
          <c:order val="26"/>
          <c:spPr>
            <a:solidFill>
              <a:srgbClr val="AEC685"/>
            </a:solidFill>
            <a:ln w="12600">
              <a:solidFill>
                <a:srgbClr val="AEC68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Runway'!$AB$15</c:f>
              <c:numCache>
                <c:formatCode>\$#,##0;"($"#,##0\);\-</c:formatCode>
                <c:ptCount val="1"/>
                <c:pt idx="0">
                  <c:v>-1350276</c:v>
                </c:pt>
              </c:numCache>
            </c:numRef>
          </c:val>
          <c:smooth val="1"/>
        </c:ser>
        <c:ser>
          <c:idx val="27"/>
          <c:order val="27"/>
          <c:spPr>
            <a:solidFill>
              <a:srgbClr val="9C8BB2"/>
            </a:solidFill>
            <a:ln w="12600">
              <a:solidFill>
                <a:srgbClr val="9C8B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Runway'!$AC$15</c:f>
              <c:numCache>
                <c:formatCode>\$#,##0;"($"#,##0\);\-</c:formatCode>
                <c:ptCount val="1"/>
                <c:pt idx="0">
                  <c:v>-1483576</c:v>
                </c:pt>
              </c:numCache>
            </c:numRef>
          </c:val>
          <c:smooth val="1"/>
        </c:ser>
        <c:ser>
          <c:idx val="28"/>
          <c:order val="28"/>
          <c:spPr>
            <a:solidFill>
              <a:srgbClr val="80BACE"/>
            </a:solidFill>
            <a:ln w="12600">
              <a:solidFill>
                <a:srgbClr val="80BAC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Runway'!$AD$15</c:f>
              <c:numCache>
                <c:formatCode>\$#,##0;"($"#,##0\);\-</c:formatCode>
                <c:ptCount val="1"/>
                <c:pt idx="0">
                  <c:v>-1616876</c:v>
                </c:pt>
              </c:numCache>
            </c:numRef>
          </c:val>
          <c:smooth val="1"/>
        </c:ser>
        <c:ser>
          <c:idx val="29"/>
          <c:order val="29"/>
          <c:spPr>
            <a:solidFill>
              <a:srgbClr val="F5A97D"/>
            </a:solidFill>
            <a:ln w="12600">
              <a:solidFill>
                <a:srgbClr val="F5A97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Runway'!$AE$15</c:f>
              <c:numCache>
                <c:formatCode>\$#,##0;"($"#,##0\);\-</c:formatCode>
                <c:ptCount val="1"/>
                <c:pt idx="0">
                  <c:v>-1750176</c:v>
                </c:pt>
              </c:numCache>
            </c:numRef>
          </c:val>
          <c:smooth val="1"/>
        </c:ser>
        <c:ser>
          <c:idx val="30"/>
          <c:order val="30"/>
          <c:spPr>
            <a:solidFill>
              <a:srgbClr val="A5B5D3"/>
            </a:solidFill>
            <a:ln w="12600">
              <a:solidFill>
                <a:srgbClr val="A5B5D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Runway'!$AF$15</c:f>
              <c:numCache>
                <c:formatCode>\$#,##0;"($"#,##0\);\-</c:formatCode>
                <c:ptCount val="1"/>
                <c:pt idx="0">
                  <c:v>-1883476</c:v>
                </c:pt>
              </c:numCache>
            </c:numRef>
          </c:val>
          <c:smooth val="1"/>
        </c:ser>
        <c:ser>
          <c:idx val="31"/>
          <c:order val="31"/>
          <c:spPr>
            <a:solidFill>
              <a:srgbClr val="D4A5A4"/>
            </a:solidFill>
            <a:ln w="12600">
              <a:solidFill>
                <a:srgbClr val="D4A5A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Runway'!$AG$15</c:f>
              <c:numCache>
                <c:formatCode>\$#,##0;"($"#,##0\);\-</c:formatCode>
                <c:ptCount val="1"/>
                <c:pt idx="0">
                  <c:v>-2016776</c:v>
                </c:pt>
              </c:numCache>
            </c:numRef>
          </c:val>
          <c:smooth val="1"/>
        </c:ser>
        <c:ser>
          <c:idx val="32"/>
          <c:order val="32"/>
          <c:spPr>
            <a:solidFill>
              <a:srgbClr val="C0D2A7"/>
            </a:solidFill>
            <a:ln w="12600">
              <a:solidFill>
                <a:srgbClr val="C0D2A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Runway'!$AH$15</c:f>
              <c:numCache>
                <c:formatCode>\$#,##0;"($"#,##0\);\-</c:formatCode>
                <c:ptCount val="1"/>
                <c:pt idx="0">
                  <c:v>-2150076</c:v>
                </c:pt>
              </c:numCache>
            </c:numRef>
          </c:val>
          <c:smooth val="1"/>
        </c:ser>
        <c:ser>
          <c:idx val="33"/>
          <c:order val="33"/>
          <c:spPr>
            <a:solidFill>
              <a:srgbClr val="B4AAC5"/>
            </a:solidFill>
            <a:ln w="12600">
              <a:solidFill>
                <a:srgbClr val="B4AAC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Runway'!$AI$15</c:f>
              <c:numCache>
                <c:formatCode>\$#,##0;"($"#,##0\);\-</c:formatCode>
                <c:ptCount val="1"/>
                <c:pt idx="0">
                  <c:v>-2283376</c:v>
                </c:pt>
              </c:numCache>
            </c:numRef>
          </c:val>
          <c:smooth val="1"/>
        </c:ser>
        <c:ser>
          <c:idx val="34"/>
          <c:order val="34"/>
          <c:spPr>
            <a:solidFill>
              <a:srgbClr val="A4CAD8"/>
            </a:solidFill>
            <a:ln w="12600">
              <a:solidFill>
                <a:srgbClr val="A4CAD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Runway'!$AJ$15</c:f>
              <c:numCache>
                <c:formatCode>\$#,##0;"($"#,##0\);\-</c:formatCode>
                <c:ptCount val="1"/>
                <c:pt idx="0">
                  <c:v>-2416676</c:v>
                </c:pt>
              </c:numCache>
            </c:numRef>
          </c:val>
          <c:smooth val="1"/>
        </c:ser>
        <c:ser>
          <c:idx val="35"/>
          <c:order val="35"/>
          <c:spPr>
            <a:solidFill>
              <a:srgbClr val="F5BDA2"/>
            </a:solidFill>
            <a:ln w="12600">
              <a:solidFill>
                <a:srgbClr val="F5BDA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Runway'!$AK$15</c:f>
              <c:numCache>
                <c:formatCode>\$#,##0;"($"#,##0\);\-</c:formatCode>
                <c:ptCount val="1"/>
                <c:pt idx="0">
                  <c:v>-2549976</c:v>
                </c:pt>
              </c:numCache>
            </c:numRef>
          </c:val>
          <c:smooth val="1"/>
        </c:ser>
        <c:ser>
          <c:idx val="36"/>
          <c:order val="36"/>
          <c:spPr>
            <a:solidFill>
              <a:srgbClr val="BFCADE"/>
            </a:solidFill>
            <a:ln w="12600">
              <a:solidFill>
                <a:srgbClr val="BFCAD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&amp; Runway'!$B$4:$AL$4</c:f>
              <c:strCache>
                <c:ptCount val="37"/>
                <c:pt idx="0">
                  <c:v>M0</c:v>
                </c:pt>
                <c:pt idx="1">
                  <c:v>M1</c:v>
                </c:pt>
                <c:pt idx="2">
                  <c:v>M2</c:v>
                </c:pt>
                <c:pt idx="3">
                  <c:v>M3</c:v>
                </c:pt>
                <c:pt idx="4">
                  <c:v>M4</c:v>
                </c:pt>
                <c:pt idx="5">
                  <c:v>M5</c:v>
                </c:pt>
                <c:pt idx="6">
                  <c:v>M6</c:v>
                </c:pt>
                <c:pt idx="7">
                  <c:v>M7</c:v>
                </c:pt>
                <c:pt idx="8">
                  <c:v>M8</c:v>
                </c:pt>
                <c:pt idx="9">
                  <c:v>M9</c:v>
                </c:pt>
                <c:pt idx="10">
                  <c:v>M10</c:v>
                </c:pt>
                <c:pt idx="11">
                  <c:v>M11</c:v>
                </c:pt>
                <c:pt idx="12">
                  <c:v>M12</c:v>
                </c:pt>
                <c:pt idx="13">
                  <c:v>M13</c:v>
                </c:pt>
                <c:pt idx="14">
                  <c:v>M14</c:v>
                </c:pt>
                <c:pt idx="15">
                  <c:v>M15</c:v>
                </c:pt>
                <c:pt idx="16">
                  <c:v>M16</c:v>
                </c:pt>
                <c:pt idx="17">
                  <c:v>M17</c:v>
                </c:pt>
                <c:pt idx="18">
                  <c:v>M18</c:v>
                </c:pt>
                <c:pt idx="19">
                  <c:v>M19</c:v>
                </c:pt>
                <c:pt idx="20">
                  <c:v>M20</c:v>
                </c:pt>
                <c:pt idx="21">
                  <c:v>M21</c:v>
                </c:pt>
                <c:pt idx="22">
                  <c:v>M22</c:v>
                </c:pt>
                <c:pt idx="23">
                  <c:v>M23</c:v>
                </c:pt>
                <c:pt idx="24">
                  <c:v>M24</c:v>
                </c:pt>
                <c:pt idx="25">
                  <c:v>M25</c:v>
                </c:pt>
                <c:pt idx="26">
                  <c:v>M26</c:v>
                </c:pt>
                <c:pt idx="27">
                  <c:v>M27</c:v>
                </c:pt>
                <c:pt idx="28">
                  <c:v>M28</c:v>
                </c:pt>
                <c:pt idx="29">
                  <c:v>M29</c:v>
                </c:pt>
                <c:pt idx="30">
                  <c:v>M30</c:v>
                </c:pt>
                <c:pt idx="31">
                  <c:v>M31</c:v>
                </c:pt>
                <c:pt idx="32">
                  <c:v>M32</c:v>
                </c:pt>
                <c:pt idx="33">
                  <c:v>M33</c:v>
                </c:pt>
                <c:pt idx="34">
                  <c:v>M34</c:v>
                </c:pt>
                <c:pt idx="35">
                  <c:v>M35</c:v>
                </c:pt>
                <c:pt idx="36">
                  <c:v>M36</c:v>
                </c:pt>
              </c:strCache>
            </c:strRef>
          </c:cat>
          <c:val>
            <c:numRef>
              <c:f>'Cash Flow &amp; Runway'!$AL$15</c:f>
              <c:numCache>
                <c:formatCode>\$#,##0;"($"#,##0\);\-</c:formatCode>
                <c:ptCount val="1"/>
                <c:pt idx="0">
                  <c:v>-2683276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484565"/>
        <c:axId val="11030116"/>
      </c:lineChart>
      <c:catAx>
        <c:axId val="64845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1030116"/>
        <c:crosses val="autoZero"/>
        <c:auto val="1"/>
        <c:lblAlgn val="ctr"/>
        <c:lblOffset val="100"/>
        <c:noMultiLvlLbl val="0"/>
      </c:catAx>
      <c:valAx>
        <c:axId val="110301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8456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</xdr:row>
      <xdr:rowOff>0</xdr:rowOff>
    </xdr:from>
    <xdr:to>
      <xdr:col>17</xdr:col>
      <xdr:colOff>256320</xdr:colOff>
      <xdr:row>16</xdr:row>
      <xdr:rowOff>177480</xdr:rowOff>
    </xdr:to>
    <xdr:graphicFrame>
      <xdr:nvGraphicFramePr>
        <xdr:cNvPr id="1" name="Chart 1"/>
        <xdr:cNvGraphicFramePr/>
      </xdr:nvGraphicFramePr>
      <xdr:xfrm>
        <a:off x="11043360" y="790560"/>
        <a:ext cx="575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</xdr:row>
      <xdr:rowOff>0</xdr:rowOff>
    </xdr:from>
    <xdr:to>
      <xdr:col>7</xdr:col>
      <xdr:colOff>291960</xdr:colOff>
      <xdr:row>25</xdr:row>
      <xdr:rowOff>21960</xdr:rowOff>
    </xdr:to>
    <xdr:graphicFrame>
      <xdr:nvGraphicFramePr>
        <xdr:cNvPr id="2" name="Chart 1"/>
        <xdr:cNvGraphicFramePr/>
      </xdr:nvGraphicFramePr>
      <xdr:xfrm>
        <a:off x="0" y="22363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9</xdr:col>
      <xdr:colOff>448200</xdr:colOff>
      <xdr:row>33</xdr:row>
      <xdr:rowOff>22320</xdr:rowOff>
    </xdr:to>
    <xdr:graphicFrame>
      <xdr:nvGraphicFramePr>
        <xdr:cNvPr id="3" name="Chart 1"/>
        <xdr:cNvGraphicFramePr/>
      </xdr:nvGraphicFramePr>
      <xdr:xfrm>
        <a:off x="0" y="374148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0</xdr:rowOff>
    </xdr:from>
    <xdr:to>
      <xdr:col>12</xdr:col>
      <xdr:colOff>322560</xdr:colOff>
      <xdr:row>35</xdr:row>
      <xdr:rowOff>22320</xdr:rowOff>
    </xdr:to>
    <xdr:graphicFrame>
      <xdr:nvGraphicFramePr>
        <xdr:cNvPr id="4" name="Chart 1"/>
        <xdr:cNvGraphicFramePr/>
      </xdr:nvGraphicFramePr>
      <xdr:xfrm>
        <a:off x="0" y="4974120"/>
        <a:ext cx="86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2"/>
    <col collapsed="false" customWidth="true" hidden="false" outlineLevel="0" max="6" min="3" style="0" width="13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96" hidden="false" customHeight="true" outlineLevel="0" collapsed="false">
      <c r="A4" s="3" t="s">
        <v>2</v>
      </c>
      <c r="B4" s="3"/>
      <c r="C4" s="3"/>
      <c r="D4" s="3"/>
      <c r="E4" s="3"/>
      <c r="F4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5" t="s">
        <v>4</v>
      </c>
      <c r="B7" s="6" t="s">
        <v>5</v>
      </c>
    </row>
    <row r="8" customFormat="false" ht="15" hidden="false" customHeight="false" outlineLevel="0" collapsed="false">
      <c r="A8" s="5" t="s">
        <v>6</v>
      </c>
      <c r="B8" s="6" t="s">
        <v>7</v>
      </c>
    </row>
    <row r="9" customFormat="false" ht="15" hidden="false" customHeight="false" outlineLevel="0" collapsed="false">
      <c r="A9" s="5" t="s">
        <v>8</v>
      </c>
      <c r="B9" s="6" t="s">
        <v>9</v>
      </c>
    </row>
    <row r="10" customFormat="false" ht="15" hidden="false" customHeight="false" outlineLevel="0" collapsed="false">
      <c r="A10" s="5" t="s">
        <v>10</v>
      </c>
      <c r="B10" s="6" t="s">
        <v>11</v>
      </c>
    </row>
    <row r="11" customFormat="false" ht="15" hidden="false" customHeight="false" outlineLevel="0" collapsed="false">
      <c r="A11" s="5" t="s">
        <v>12</v>
      </c>
      <c r="B11" s="6" t="s">
        <v>13</v>
      </c>
    </row>
    <row r="12" customFormat="false" ht="15" hidden="false" customHeight="false" outlineLevel="0" collapsed="false">
      <c r="A12" s="5" t="s">
        <v>14</v>
      </c>
      <c r="B12" s="6" t="s">
        <v>15</v>
      </c>
    </row>
    <row r="13" customFormat="false" ht="15" hidden="false" customHeight="false" outlineLevel="0" collapsed="false">
      <c r="A13" s="5" t="s">
        <v>16</v>
      </c>
      <c r="B13" s="6" t="s">
        <v>17</v>
      </c>
    </row>
    <row r="14" customFormat="false" ht="15" hidden="false" customHeight="false" outlineLevel="0" collapsed="false">
      <c r="A14" s="5" t="s">
        <v>18</v>
      </c>
      <c r="B14" s="6" t="s">
        <v>19</v>
      </c>
    </row>
    <row r="15" customFormat="false" ht="15" hidden="false" customHeight="false" outlineLevel="0" collapsed="false">
      <c r="A15" s="5" t="s">
        <v>20</v>
      </c>
      <c r="B15" s="6" t="s">
        <v>21</v>
      </c>
    </row>
    <row r="16" customFormat="false" ht="15" hidden="false" customHeight="false" outlineLevel="0" collapsed="false">
      <c r="A16" s="5" t="s">
        <v>22</v>
      </c>
      <c r="B16" s="6" t="s">
        <v>23</v>
      </c>
    </row>
    <row r="17" customFormat="false" ht="15" hidden="false" customHeight="false" outlineLevel="0" collapsed="false">
      <c r="A17" s="5" t="s">
        <v>24</v>
      </c>
      <c r="B17" s="6" t="s">
        <v>25</v>
      </c>
    </row>
    <row r="18" customFormat="false" ht="15" hidden="false" customHeight="false" outlineLevel="0" collapsed="false">
      <c r="A18" s="5" t="s">
        <v>26</v>
      </c>
      <c r="B18" s="6" t="s">
        <v>27</v>
      </c>
    </row>
    <row r="20" customFormat="false" ht="15" hidden="false" customHeight="false" outlineLevel="0" collapsed="false">
      <c r="A20" s="7" t="s">
        <v>28</v>
      </c>
      <c r="B20" s="7"/>
      <c r="C20" s="7"/>
      <c r="D20" s="7"/>
      <c r="E20" s="7"/>
      <c r="F20" s="7"/>
    </row>
    <row r="21" customFormat="false" ht="15" hidden="false" customHeight="false" outlineLevel="0" collapsed="false">
      <c r="A21" s="7" t="s">
        <v>29</v>
      </c>
      <c r="B21" s="7"/>
      <c r="C21" s="7"/>
      <c r="D21" s="7"/>
      <c r="E21" s="7"/>
      <c r="F21" s="7"/>
    </row>
    <row r="22" customFormat="false" ht="15" hidden="false" customHeight="false" outlineLevel="0" collapsed="false">
      <c r="A22" s="8" t="s">
        <v>30</v>
      </c>
      <c r="B22" s="8"/>
      <c r="C22" s="8"/>
      <c r="D22" s="8"/>
      <c r="E22" s="8"/>
      <c r="F22" s="8"/>
    </row>
  </sheetData>
  <mergeCells count="6">
    <mergeCell ref="A1:F1"/>
    <mergeCell ref="A2:F2"/>
    <mergeCell ref="A4:F4"/>
    <mergeCell ref="A20:F20"/>
    <mergeCell ref="A21:F21"/>
    <mergeCell ref="A22:F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3" min="3" style="0" width="70"/>
  </cols>
  <sheetData>
    <row r="1" customFormat="false" ht="31.5" hidden="false" customHeight="true" outlineLevel="0" collapsed="false">
      <c r="A1" s="1" t="s">
        <v>31</v>
      </c>
      <c r="B1" s="1"/>
      <c r="C1" s="1"/>
      <c r="D1" s="1"/>
      <c r="E1" s="1"/>
    </row>
    <row r="2" customFormat="false" ht="15.75" hidden="false" customHeight="true" outlineLevel="0" collapsed="false">
      <c r="A2" s="2" t="s">
        <v>32</v>
      </c>
      <c r="B2" s="2"/>
      <c r="C2" s="2"/>
      <c r="D2" s="2"/>
      <c r="E2" s="2"/>
    </row>
    <row r="4" customFormat="false" ht="15" hidden="false" customHeight="false" outlineLevel="0" collapsed="false">
      <c r="A4" s="4" t="s">
        <v>33</v>
      </c>
      <c r="C4" s="9" t="n">
        <v>2</v>
      </c>
    </row>
    <row r="5" customFormat="false" ht="15" hidden="false" customHeight="false" outlineLevel="0" collapsed="false">
      <c r="A5" s="5" t="s">
        <v>34</v>
      </c>
      <c r="C5" s="10" t="str">
        <f aca="false">IF($C$4=1,"BEAR",IF($C$4=3,"BULL","BASE"))</f>
        <v>BASE</v>
      </c>
    </row>
    <row r="7" customFormat="false" ht="15" hidden="false" customHeight="false" outlineLevel="0" collapsed="false">
      <c r="A7" s="4" t="s">
        <v>35</v>
      </c>
    </row>
    <row r="8" customFormat="false" ht="15" hidden="false" customHeight="false" outlineLevel="0" collapsed="false">
      <c r="A8" s="5" t="s">
        <v>36</v>
      </c>
      <c r="C8" s="11" t="n">
        <v>100000000000</v>
      </c>
    </row>
    <row r="9" customFormat="false" ht="15" hidden="false" customHeight="false" outlineLevel="0" collapsed="false">
      <c r="A9" s="5" t="s">
        <v>37</v>
      </c>
      <c r="C9" s="12" t="n">
        <v>18000000</v>
      </c>
    </row>
    <row r="10" customFormat="false" ht="15" hidden="false" customHeight="false" outlineLevel="0" collapsed="false">
      <c r="A10" s="5" t="s">
        <v>38</v>
      </c>
      <c r="C10" s="13" t="n">
        <v>0.00018</v>
      </c>
    </row>
    <row r="11" customFormat="false" ht="15" hidden="false" customHeight="false" outlineLevel="0" collapsed="false">
      <c r="A11" s="5" t="s">
        <v>39</v>
      </c>
      <c r="C11" s="12" t="n">
        <v>1515000</v>
      </c>
    </row>
    <row r="12" customFormat="false" ht="15" hidden="false" customHeight="false" outlineLevel="0" collapsed="false">
      <c r="A12" s="5" t="s">
        <v>40</v>
      </c>
      <c r="C12" s="12" t="n">
        <v>210000</v>
      </c>
    </row>
    <row r="13" customFormat="false" ht="15" hidden="false" customHeight="false" outlineLevel="0" collapsed="false">
      <c r="A13" s="5" t="s">
        <v>41</v>
      </c>
      <c r="C13" s="12" t="n">
        <v>1690000</v>
      </c>
    </row>
    <row r="14" customFormat="false" ht="15" hidden="false" customHeight="false" outlineLevel="0" collapsed="false">
      <c r="A14" s="5" t="s">
        <v>42</v>
      </c>
      <c r="C14" s="14" t="n">
        <v>0.6</v>
      </c>
    </row>
    <row r="15" customFormat="false" ht="15" hidden="false" customHeight="false" outlineLevel="0" collapsed="false">
      <c r="A15" s="5" t="s">
        <v>43</v>
      </c>
      <c r="C15" s="14" t="n">
        <v>0.2</v>
      </c>
    </row>
    <row r="16" customFormat="false" ht="15" hidden="false" customHeight="false" outlineLevel="0" collapsed="false">
      <c r="A16" s="5" t="s">
        <v>44</v>
      </c>
      <c r="C16" s="14" t="n">
        <v>0.5</v>
      </c>
    </row>
    <row r="17" customFormat="false" ht="15" hidden="false" customHeight="false" outlineLevel="0" collapsed="false">
      <c r="A17" s="5" t="s">
        <v>45</v>
      </c>
      <c r="C17" s="12" t="n">
        <v>140</v>
      </c>
    </row>
    <row r="19" customFormat="false" ht="15" hidden="false" customHeight="false" outlineLevel="0" collapsed="false">
      <c r="A19" s="4" t="s">
        <v>46</v>
      </c>
    </row>
    <row r="20" customFormat="false" ht="15" hidden="false" customHeight="false" outlineLevel="0" collapsed="false">
      <c r="A20" s="15" t="s">
        <v>47</v>
      </c>
      <c r="B20" s="15" t="s">
        <v>48</v>
      </c>
      <c r="C20" s="15" t="s">
        <v>49</v>
      </c>
    </row>
    <row r="21" customFormat="false" ht="53.7" hidden="false" customHeight="false" outlineLevel="0" collapsed="false">
      <c r="A21" s="16" t="s">
        <v>50</v>
      </c>
      <c r="B21" s="17" t="s">
        <v>51</v>
      </c>
      <c r="C21" s="18" t="s">
        <v>52</v>
      </c>
    </row>
    <row r="22" customFormat="false" ht="32.8" hidden="false" customHeight="false" outlineLevel="0" collapsed="false">
      <c r="A22" s="19" t="s">
        <v>53</v>
      </c>
      <c r="B22" s="20" t="s">
        <v>54</v>
      </c>
      <c r="C22" s="21" t="s">
        <v>55</v>
      </c>
    </row>
    <row r="23" customFormat="false" ht="32.8" hidden="false" customHeight="false" outlineLevel="0" collapsed="false">
      <c r="A23" s="16" t="s">
        <v>56</v>
      </c>
      <c r="B23" s="17" t="s">
        <v>57</v>
      </c>
      <c r="C23" s="18" t="s">
        <v>58</v>
      </c>
    </row>
    <row r="24" customFormat="false" ht="43.25" hidden="false" customHeight="false" outlineLevel="0" collapsed="false">
      <c r="A24" s="19" t="s">
        <v>59</v>
      </c>
      <c r="B24" s="20" t="s">
        <v>60</v>
      </c>
      <c r="C24" s="21" t="s">
        <v>61</v>
      </c>
    </row>
    <row r="25" customFormat="false" ht="43.25" hidden="false" customHeight="false" outlineLevel="0" collapsed="false">
      <c r="A25" s="16" t="s">
        <v>62</v>
      </c>
      <c r="B25" s="17" t="s">
        <v>63</v>
      </c>
      <c r="C25" s="18" t="s">
        <v>64</v>
      </c>
    </row>
    <row r="26" customFormat="false" ht="43.25" hidden="false" customHeight="false" outlineLevel="0" collapsed="false">
      <c r="A26" s="19" t="s">
        <v>65</v>
      </c>
      <c r="B26" s="20" t="s">
        <v>66</v>
      </c>
      <c r="C26" s="21" t="s">
        <v>67</v>
      </c>
    </row>
    <row r="27" customFormat="false" ht="43.25" hidden="false" customHeight="false" outlineLevel="0" collapsed="false">
      <c r="A27" s="16" t="s">
        <v>68</v>
      </c>
      <c r="B27" s="17" t="s">
        <v>69</v>
      </c>
      <c r="C27" s="18" t="s">
        <v>70</v>
      </c>
    </row>
    <row r="28" customFormat="false" ht="43.25" hidden="false" customHeight="false" outlineLevel="0" collapsed="false">
      <c r="A28" s="19" t="s">
        <v>71</v>
      </c>
      <c r="B28" s="20" t="s">
        <v>72</v>
      </c>
      <c r="C28" s="21" t="s">
        <v>73</v>
      </c>
    </row>
    <row r="29" customFormat="false" ht="43.25" hidden="false" customHeight="false" outlineLevel="0" collapsed="false">
      <c r="A29" s="16" t="s">
        <v>74</v>
      </c>
      <c r="B29" s="17" t="s">
        <v>75</v>
      </c>
      <c r="C29" s="18" t="s">
        <v>76</v>
      </c>
    </row>
    <row r="30" customFormat="false" ht="32.8" hidden="false" customHeight="false" outlineLevel="0" collapsed="false">
      <c r="A30" s="19" t="s">
        <v>77</v>
      </c>
      <c r="B30" s="20" t="s">
        <v>78</v>
      </c>
      <c r="C30" s="21" t="s">
        <v>79</v>
      </c>
    </row>
    <row r="31" customFormat="false" ht="53.7" hidden="false" customHeight="false" outlineLevel="0" collapsed="false">
      <c r="A31" s="16" t="s">
        <v>80</v>
      </c>
      <c r="B31" s="17" t="s">
        <v>81</v>
      </c>
      <c r="C31" s="18" t="s">
        <v>82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9"/>
    <col collapsed="false" customWidth="true" hidden="false" outlineLevel="0" max="6" min="5" style="0" width="10"/>
    <col collapsed="false" customWidth="true" hidden="false" outlineLevel="0" max="7" min="7" style="0" width="52"/>
  </cols>
  <sheetData>
    <row r="1" customFormat="false" ht="31.5" hidden="false" customHeight="true" outlineLevel="0" collapsed="false">
      <c r="A1" s="1" t="s">
        <v>83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A2" s="2" t="s">
        <v>84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</row>
    <row r="5" customFormat="false" ht="19.4" hidden="false" customHeight="false" outlineLevel="0" collapsed="false">
      <c r="A5" s="18" t="s">
        <v>92</v>
      </c>
      <c r="B5" s="22" t="n">
        <v>0.23</v>
      </c>
      <c r="C5" s="23" t="n">
        <f aca="false">B5*Assumptions!$C$8</f>
        <v>23000000000</v>
      </c>
      <c r="D5" s="22" t="n">
        <v>1</v>
      </c>
      <c r="E5" s="24" t="n">
        <v>0</v>
      </c>
      <c r="F5" s="24" t="n">
        <v>0</v>
      </c>
      <c r="G5" s="25" t="s">
        <v>93</v>
      </c>
    </row>
    <row r="6" customFormat="false" ht="28.35" hidden="false" customHeight="false" outlineLevel="0" collapsed="false">
      <c r="A6" s="21" t="s">
        <v>94</v>
      </c>
      <c r="B6" s="26" t="n">
        <v>0.13</v>
      </c>
      <c r="C6" s="27" t="n">
        <f aca="false">B6*Assumptions!$C$8</f>
        <v>13000000000</v>
      </c>
      <c r="D6" s="26" t="n">
        <v>0</v>
      </c>
      <c r="E6" s="28" t="n">
        <v>0</v>
      </c>
      <c r="F6" s="28" t="n">
        <v>24</v>
      </c>
      <c r="G6" s="29" t="s">
        <v>95</v>
      </c>
    </row>
    <row r="7" customFormat="false" ht="19.4" hidden="false" customHeight="false" outlineLevel="0" collapsed="false">
      <c r="A7" s="18" t="s">
        <v>96</v>
      </c>
      <c r="B7" s="22" t="n">
        <v>0.12</v>
      </c>
      <c r="C7" s="23" t="n">
        <f aca="false">B7*Assumptions!$C$8</f>
        <v>12000000000</v>
      </c>
      <c r="D7" s="22" t="n">
        <v>0</v>
      </c>
      <c r="E7" s="24" t="n">
        <v>24</v>
      </c>
      <c r="F7" s="24" t="n">
        <v>18</v>
      </c>
      <c r="G7" s="25" t="s">
        <v>97</v>
      </c>
    </row>
    <row r="8" customFormat="false" ht="15" hidden="false" customHeight="false" outlineLevel="0" collapsed="false">
      <c r="A8" s="21" t="s">
        <v>98</v>
      </c>
      <c r="B8" s="26" t="n">
        <v>0.1</v>
      </c>
      <c r="C8" s="27" t="n">
        <f aca="false">B8*Assumptions!$C$8</f>
        <v>10000000000</v>
      </c>
      <c r="D8" s="26" t="n">
        <v>0</v>
      </c>
      <c r="E8" s="28" t="n">
        <v>6</v>
      </c>
      <c r="F8" s="28" t="n">
        <v>24</v>
      </c>
      <c r="G8" s="29" t="s">
        <v>99</v>
      </c>
    </row>
    <row r="9" customFormat="false" ht="22.35" hidden="false" customHeight="false" outlineLevel="0" collapsed="false">
      <c r="A9" s="18" t="s">
        <v>100</v>
      </c>
      <c r="B9" s="22" t="n">
        <v>0.08</v>
      </c>
      <c r="C9" s="23" t="n">
        <f aca="false">B9*Assumptions!$C$8</f>
        <v>8000000000</v>
      </c>
      <c r="D9" s="22" t="n">
        <v>0</v>
      </c>
      <c r="E9" s="24" t="n">
        <v>0</v>
      </c>
      <c r="F9" s="24" t="n">
        <v>49</v>
      </c>
      <c r="G9" s="25" t="s">
        <v>101</v>
      </c>
    </row>
    <row r="10" customFormat="false" ht="19.4" hidden="false" customHeight="false" outlineLevel="0" collapsed="false">
      <c r="A10" s="21" t="s">
        <v>102</v>
      </c>
      <c r="B10" s="26" t="n">
        <v>0.07</v>
      </c>
      <c r="C10" s="27" t="n">
        <f aca="false">B10*Assumptions!$C$8</f>
        <v>7000000000</v>
      </c>
      <c r="D10" s="26" t="n">
        <v>0</v>
      </c>
      <c r="E10" s="28" t="n">
        <v>0</v>
      </c>
      <c r="F10" s="28" t="n">
        <v>24</v>
      </c>
      <c r="G10" s="29" t="s">
        <v>103</v>
      </c>
    </row>
    <row r="11" customFormat="false" ht="19.4" hidden="false" customHeight="false" outlineLevel="0" collapsed="false">
      <c r="A11" s="18" t="s">
        <v>104</v>
      </c>
      <c r="B11" s="22" t="n">
        <v>0.05</v>
      </c>
      <c r="C11" s="23" t="n">
        <f aca="false">B11*Assumptions!$C$8</f>
        <v>5000000000</v>
      </c>
      <c r="D11" s="22" t="n">
        <v>0</v>
      </c>
      <c r="E11" s="24" t="n">
        <v>12</v>
      </c>
      <c r="F11" s="24" t="n">
        <v>36</v>
      </c>
      <c r="G11" s="25" t="s">
        <v>105</v>
      </c>
    </row>
    <row r="12" customFormat="false" ht="19.4" hidden="false" customHeight="false" outlineLevel="0" collapsed="false">
      <c r="A12" s="21" t="s">
        <v>106</v>
      </c>
      <c r="B12" s="26" t="n">
        <v>0.06</v>
      </c>
      <c r="C12" s="27" t="n">
        <f aca="false">B12*Assumptions!$C$8</f>
        <v>6000000000</v>
      </c>
      <c r="D12" s="26" t="n">
        <v>0</v>
      </c>
      <c r="E12" s="28" t="n">
        <v>6</v>
      </c>
      <c r="F12" s="28" t="n">
        <v>18</v>
      </c>
      <c r="G12" s="29" t="s">
        <v>107</v>
      </c>
    </row>
    <row r="13" customFormat="false" ht="19.4" hidden="false" customHeight="false" outlineLevel="0" collapsed="false">
      <c r="A13" s="18" t="s">
        <v>108</v>
      </c>
      <c r="B13" s="22" t="n">
        <v>0.05</v>
      </c>
      <c r="C13" s="23" t="n">
        <f aca="false">B13*Assumptions!$C$8</f>
        <v>5000000000</v>
      </c>
      <c r="D13" s="22" t="n">
        <v>0</v>
      </c>
      <c r="E13" s="24" t="n">
        <v>12</v>
      </c>
      <c r="F13" s="24" t="n">
        <v>18</v>
      </c>
      <c r="G13" s="25" t="s">
        <v>109</v>
      </c>
    </row>
    <row r="14" customFormat="false" ht="19.4" hidden="false" customHeight="false" outlineLevel="0" collapsed="false">
      <c r="A14" s="21" t="s">
        <v>110</v>
      </c>
      <c r="B14" s="26" t="n">
        <v>0.05</v>
      </c>
      <c r="C14" s="27" t="n">
        <f aca="false">B14*Assumptions!$C$8</f>
        <v>5000000000</v>
      </c>
      <c r="D14" s="26" t="n">
        <v>0</v>
      </c>
      <c r="E14" s="28" t="n">
        <v>6</v>
      </c>
      <c r="F14" s="28" t="n">
        <v>12</v>
      </c>
      <c r="G14" s="29" t="s">
        <v>111</v>
      </c>
    </row>
    <row r="15" customFormat="false" ht="19.4" hidden="false" customHeight="false" outlineLevel="0" collapsed="false">
      <c r="A15" s="18" t="s">
        <v>112</v>
      </c>
      <c r="B15" s="22" t="n">
        <v>0.04</v>
      </c>
      <c r="C15" s="23" t="n">
        <f aca="false">B15*Assumptions!$C$8</f>
        <v>4000000000</v>
      </c>
      <c r="D15" s="22" t="n">
        <v>0</v>
      </c>
      <c r="E15" s="24" t="n">
        <v>3</v>
      </c>
      <c r="F15" s="24" t="n">
        <v>12</v>
      </c>
      <c r="G15" s="25" t="s">
        <v>113</v>
      </c>
    </row>
    <row r="16" customFormat="false" ht="19.4" hidden="false" customHeight="false" outlineLevel="0" collapsed="false">
      <c r="A16" s="21" t="s">
        <v>114</v>
      </c>
      <c r="B16" s="26" t="n">
        <v>0.02</v>
      </c>
      <c r="C16" s="27" t="n">
        <f aca="false">B16*Assumptions!$C$8</f>
        <v>2000000000</v>
      </c>
      <c r="D16" s="26" t="n">
        <v>0</v>
      </c>
      <c r="E16" s="28" t="n">
        <v>0</v>
      </c>
      <c r="F16" s="28" t="n">
        <v>24</v>
      </c>
      <c r="G16" s="29" t="s">
        <v>115</v>
      </c>
    </row>
    <row r="17" customFormat="false" ht="15" hidden="false" customHeight="false" outlineLevel="0" collapsed="false">
      <c r="A17" s="30" t="s">
        <v>116</v>
      </c>
      <c r="B17" s="31" t="n">
        <f aca="false">SUM(B5:B16)</f>
        <v>1</v>
      </c>
      <c r="C17" s="32" t="n">
        <f aca="false">SUM(C5:C16)</f>
        <v>100000000000</v>
      </c>
      <c r="D17" s="33"/>
      <c r="E17" s="33"/>
      <c r="F17" s="33"/>
      <c r="G17" s="33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16" min="2" style="0" width="11"/>
  </cols>
  <sheetData>
    <row r="1" customFormat="false" ht="31.5" hidden="false" customHeight="true" outlineLevel="0" collapsed="false">
      <c r="A1" s="1" t="s">
        <v>117</v>
      </c>
      <c r="B1" s="1"/>
      <c r="C1" s="1"/>
      <c r="D1" s="1"/>
      <c r="E1" s="1"/>
      <c r="F1" s="1"/>
      <c r="G1" s="1"/>
      <c r="H1" s="1"/>
    </row>
    <row r="2" customFormat="false" ht="15.75" hidden="false" customHeight="true" outlineLevel="0" collapsed="false">
      <c r="A2" s="2" t="s">
        <v>118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15" t="s">
        <v>119</v>
      </c>
      <c r="B4" s="15" t="s">
        <v>120</v>
      </c>
      <c r="C4" s="15" t="s">
        <v>121</v>
      </c>
      <c r="D4" s="15" t="s">
        <v>122</v>
      </c>
      <c r="E4" s="15" t="s">
        <v>123</v>
      </c>
      <c r="F4" s="15" t="s">
        <v>124</v>
      </c>
      <c r="G4" s="15" t="s">
        <v>125</v>
      </c>
      <c r="H4" s="15" t="s">
        <v>126</v>
      </c>
      <c r="I4" s="15" t="s">
        <v>127</v>
      </c>
      <c r="J4" s="15" t="s">
        <v>128</v>
      </c>
      <c r="K4" s="15" t="s">
        <v>129</v>
      </c>
      <c r="L4" s="15" t="s">
        <v>130</v>
      </c>
      <c r="M4" s="15" t="s">
        <v>131</v>
      </c>
      <c r="N4" s="15" t="s">
        <v>132</v>
      </c>
      <c r="O4" s="15" t="s">
        <v>133</v>
      </c>
      <c r="P4" s="15" t="s">
        <v>134</v>
      </c>
    </row>
    <row r="5" customFormat="false" ht="15" hidden="false" customHeight="false" outlineLevel="0" collapsed="false">
      <c r="A5" s="5" t="s">
        <v>135</v>
      </c>
      <c r="B5" s="34" t="n">
        <v>0.23</v>
      </c>
      <c r="C5" s="34" t="n">
        <v>0.241</v>
      </c>
      <c r="D5" s="34" t="n">
        <v>0.251</v>
      </c>
      <c r="E5" s="34" t="n">
        <v>0.262</v>
      </c>
      <c r="F5" s="34" t="n">
        <v>0.276</v>
      </c>
      <c r="G5" s="34" t="n">
        <v>0.29</v>
      </c>
      <c r="H5" s="34" t="n">
        <v>0.304</v>
      </c>
      <c r="I5" s="34" t="n">
        <v>0.381</v>
      </c>
      <c r="J5" s="34" t="n">
        <v>0.458</v>
      </c>
      <c r="K5" s="34" t="n">
        <v>0.546</v>
      </c>
      <c r="L5" s="34" t="n">
        <v>0.626</v>
      </c>
      <c r="M5" s="34" t="n">
        <v>0.694</v>
      </c>
      <c r="N5" s="34" t="n">
        <v>0.761</v>
      </c>
      <c r="O5" s="34" t="n">
        <v>0.861</v>
      </c>
      <c r="P5" s="34" t="n">
        <v>0.92</v>
      </c>
    </row>
    <row r="6" customFormat="false" ht="23.85" hidden="false" customHeight="false" outlineLevel="0" collapsed="false">
      <c r="A6" s="5" t="s">
        <v>136</v>
      </c>
      <c r="B6" s="35" t="n">
        <f aca="false">B5*Assumptions!$C$8</f>
        <v>23000000000</v>
      </c>
      <c r="C6" s="35" t="n">
        <f aca="false">C5*Assumptions!$C$8</f>
        <v>24100000000</v>
      </c>
      <c r="D6" s="35" t="n">
        <f aca="false">D5*Assumptions!$C$8</f>
        <v>25100000000</v>
      </c>
      <c r="E6" s="35" t="n">
        <f aca="false">E5*Assumptions!$C$8</f>
        <v>26200000000</v>
      </c>
      <c r="F6" s="35" t="n">
        <f aca="false">F5*Assumptions!$C$8</f>
        <v>27600000000</v>
      </c>
      <c r="G6" s="35" t="n">
        <f aca="false">G5*Assumptions!$C$8</f>
        <v>29000000000</v>
      </c>
      <c r="H6" s="35" t="n">
        <f aca="false">H5*Assumptions!$C$8</f>
        <v>30400000000</v>
      </c>
      <c r="I6" s="35" t="n">
        <f aca="false">I5*Assumptions!$C$8</f>
        <v>38100000000</v>
      </c>
      <c r="J6" s="35" t="n">
        <f aca="false">J5*Assumptions!$C$8</f>
        <v>45800000000</v>
      </c>
      <c r="K6" s="35" t="n">
        <f aca="false">K5*Assumptions!$C$8</f>
        <v>54600000000</v>
      </c>
      <c r="L6" s="35" t="n">
        <f aca="false">L5*Assumptions!$C$8</f>
        <v>62600000000</v>
      </c>
      <c r="M6" s="35" t="n">
        <f aca="false">M5*Assumptions!$C$8</f>
        <v>69400000000</v>
      </c>
      <c r="N6" s="35" t="n">
        <f aca="false">N5*Assumptions!$C$8</f>
        <v>76100000000</v>
      </c>
      <c r="O6" s="35" t="n">
        <f aca="false">O5*Assumptions!$C$8</f>
        <v>86100000000</v>
      </c>
      <c r="P6" s="35" t="n">
        <f aca="false">P5*Assumptions!$C$8</f>
        <v>92000000000</v>
      </c>
    </row>
    <row r="8" customFormat="false" ht="15" hidden="false" customHeight="false" outlineLevel="0" collapsed="false">
      <c r="A8" s="36" t="s">
        <v>137</v>
      </c>
      <c r="B8" s="36" t="s">
        <v>138</v>
      </c>
    </row>
    <row r="9" customFormat="false" ht="15" hidden="false" customHeight="false" outlineLevel="0" collapsed="false">
      <c r="B9" s="37" t="n">
        <f aca="false">B6*Assumptions!$C$10</f>
        <v>4140000</v>
      </c>
      <c r="C9" s="37" t="n">
        <f aca="false">C6*Assumptions!$C$10</f>
        <v>4338000</v>
      </c>
      <c r="D9" s="37" t="n">
        <f aca="false">D6*Assumptions!$C$10</f>
        <v>4518000</v>
      </c>
      <c r="E9" s="37" t="n">
        <f aca="false">E6*Assumptions!$C$10</f>
        <v>4716000</v>
      </c>
      <c r="F9" s="37" t="n">
        <f aca="false">F6*Assumptions!$C$10</f>
        <v>4968000</v>
      </c>
      <c r="G9" s="37" t="n">
        <f aca="false">G6*Assumptions!$C$10</f>
        <v>5220000</v>
      </c>
      <c r="H9" s="37" t="n">
        <f aca="false">H6*Assumptions!$C$10</f>
        <v>5472000</v>
      </c>
      <c r="I9" s="37" t="n">
        <f aca="false">I6*Assumptions!$C$10</f>
        <v>6858000</v>
      </c>
      <c r="J9" s="37" t="n">
        <f aca="false">J6*Assumptions!$C$10</f>
        <v>8244000</v>
      </c>
      <c r="K9" s="37" t="n">
        <f aca="false">K6*Assumptions!$C$10</f>
        <v>9828000</v>
      </c>
      <c r="L9" s="37" t="n">
        <f aca="false">L6*Assumptions!$C$10</f>
        <v>11268000</v>
      </c>
      <c r="M9" s="37" t="n">
        <f aca="false">M6*Assumptions!$C$10</f>
        <v>12492000</v>
      </c>
      <c r="N9" s="37" t="n">
        <f aca="false">N6*Assumptions!$C$10</f>
        <v>13698000</v>
      </c>
      <c r="O9" s="37" t="n">
        <f aca="false">O6*Assumptions!$C$10</f>
        <v>15498000</v>
      </c>
      <c r="P9" s="37" t="n">
        <f aca="false">P6*Assumptions!$C$10</f>
        <v>16560000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52"/>
  </cols>
  <sheetData>
    <row r="1" customFormat="false" ht="31.5" hidden="false" customHeight="true" outlineLevel="0" collapsed="false">
      <c r="A1" s="1" t="s">
        <v>139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140</v>
      </c>
      <c r="B2" s="2"/>
      <c r="C2" s="2"/>
      <c r="D2" s="2"/>
      <c r="E2" s="2"/>
      <c r="F2" s="2"/>
    </row>
    <row r="4" customFormat="false" ht="22.35" hidden="false" customHeight="false" outlineLevel="0" collapsed="false">
      <c r="A4" s="15" t="s">
        <v>141</v>
      </c>
      <c r="B4" s="15" t="s">
        <v>142</v>
      </c>
      <c r="C4" s="15" t="s">
        <v>143</v>
      </c>
      <c r="D4" s="15" t="s">
        <v>86</v>
      </c>
      <c r="E4" s="15" t="s">
        <v>144</v>
      </c>
    </row>
    <row r="5" customFormat="false" ht="23.85" hidden="false" customHeight="false" outlineLevel="0" collapsed="false">
      <c r="A5" s="16" t="s">
        <v>145</v>
      </c>
      <c r="B5" s="38" t="n">
        <v>6000000</v>
      </c>
      <c r="C5" s="39" t="n">
        <v>6E-005</v>
      </c>
      <c r="D5" s="22" t="n">
        <v>0.06</v>
      </c>
      <c r="E5" s="40" t="n">
        <f aca="false">C5*D5*Assumptions!$C$8</f>
        <v>360000</v>
      </c>
    </row>
    <row r="6" customFormat="false" ht="23.85" hidden="false" customHeight="false" outlineLevel="0" collapsed="false">
      <c r="A6" s="19" t="s">
        <v>108</v>
      </c>
      <c r="B6" s="41" t="n">
        <v>9000000</v>
      </c>
      <c r="C6" s="42" t="n">
        <v>9E-005</v>
      </c>
      <c r="D6" s="26" t="n">
        <v>0.05</v>
      </c>
      <c r="E6" s="43" t="n">
        <f aca="false">C6*D6*Assumptions!$C$8</f>
        <v>450000</v>
      </c>
      <c r="F6" s="44"/>
    </row>
    <row r="7" customFormat="false" ht="23.85" hidden="false" customHeight="false" outlineLevel="0" collapsed="false">
      <c r="A7" s="16" t="s">
        <v>146</v>
      </c>
      <c r="B7" s="38" t="n">
        <v>11000000</v>
      </c>
      <c r="C7" s="39" t="n">
        <v>0.00011</v>
      </c>
      <c r="D7" s="22" t="n">
        <v>0.05</v>
      </c>
      <c r="E7" s="40" t="n">
        <f aca="false">C7*D7*Assumptions!$C$8</f>
        <v>550000</v>
      </c>
    </row>
    <row r="8" customFormat="false" ht="23.85" hidden="false" customHeight="false" outlineLevel="0" collapsed="false">
      <c r="A8" s="19" t="s">
        <v>147</v>
      </c>
      <c r="B8" s="41" t="n">
        <v>13500000</v>
      </c>
      <c r="C8" s="42" t="n">
        <v>0.000135</v>
      </c>
      <c r="D8" s="26" t="n">
        <v>0.04</v>
      </c>
      <c r="E8" s="43" t="n">
        <f aca="false">C8*D8*Assumptions!$C$8</f>
        <v>540000</v>
      </c>
      <c r="F8" s="44"/>
    </row>
    <row r="9" customFormat="false" ht="15" hidden="false" customHeight="false" outlineLevel="0" collapsed="false">
      <c r="A9" s="30" t="s">
        <v>148</v>
      </c>
      <c r="B9" s="33"/>
      <c r="C9" s="33"/>
      <c r="D9" s="33"/>
      <c r="E9" s="45" t="n">
        <f aca="false">SUM(E5:E8)</f>
        <v>1900000</v>
      </c>
    </row>
    <row r="11" customFormat="false" ht="15" hidden="false" customHeight="false" outlineLevel="0" collapsed="false">
      <c r="A11" s="15" t="s">
        <v>149</v>
      </c>
      <c r="B11" s="15" t="s">
        <v>150</v>
      </c>
      <c r="C11" s="15" t="s">
        <v>151</v>
      </c>
      <c r="D11" s="15"/>
      <c r="E11" s="15" t="s">
        <v>152</v>
      </c>
    </row>
    <row r="12" customFormat="false" ht="19.4" hidden="false" customHeight="false" outlineLevel="0" collapsed="false">
      <c r="A12" s="19" t="s">
        <v>153</v>
      </c>
      <c r="B12" s="41" t="n">
        <v>550000</v>
      </c>
      <c r="C12" s="46" t="n">
        <f aca="false">B12/$E$9</f>
        <v>0.289473684210526</v>
      </c>
      <c r="D12" s="47"/>
      <c r="E12" s="29" t="s">
        <v>154</v>
      </c>
      <c r="F12" s="44"/>
    </row>
    <row r="13" customFormat="false" ht="19.4" hidden="false" customHeight="false" outlineLevel="0" collapsed="false">
      <c r="A13" s="16" t="s">
        <v>155</v>
      </c>
      <c r="B13" s="38" t="n">
        <v>350000</v>
      </c>
      <c r="C13" s="34" t="n">
        <f aca="false">B13/$E$9</f>
        <v>0.184210526315789</v>
      </c>
      <c r="D13" s="48"/>
      <c r="E13" s="25" t="s">
        <v>156</v>
      </c>
    </row>
    <row r="14" customFormat="false" ht="19.4" hidden="false" customHeight="false" outlineLevel="0" collapsed="false">
      <c r="A14" s="19" t="s">
        <v>157</v>
      </c>
      <c r="B14" s="41" t="n">
        <v>300000</v>
      </c>
      <c r="C14" s="46" t="n">
        <f aca="false">B14/$E$9</f>
        <v>0.157894736842105</v>
      </c>
      <c r="D14" s="47"/>
      <c r="E14" s="29" t="s">
        <v>158</v>
      </c>
      <c r="F14" s="44"/>
    </row>
    <row r="15" customFormat="false" ht="19.4" hidden="false" customHeight="false" outlineLevel="0" collapsed="false">
      <c r="A15" s="16" t="s">
        <v>159</v>
      </c>
      <c r="B15" s="38" t="n">
        <v>290000</v>
      </c>
      <c r="C15" s="34" t="n">
        <f aca="false">B15/$E$9</f>
        <v>0.152631578947368</v>
      </c>
      <c r="D15" s="48"/>
      <c r="E15" s="25" t="s">
        <v>160</v>
      </c>
    </row>
    <row r="16" customFormat="false" ht="19.4" hidden="false" customHeight="false" outlineLevel="0" collapsed="false">
      <c r="A16" s="19" t="s">
        <v>161</v>
      </c>
      <c r="B16" s="41" t="n">
        <v>210000</v>
      </c>
      <c r="C16" s="46" t="n">
        <f aca="false">B16/$E$9</f>
        <v>0.110526315789474</v>
      </c>
      <c r="D16" s="47"/>
      <c r="E16" s="29" t="s">
        <v>162</v>
      </c>
      <c r="F16" s="44"/>
    </row>
    <row r="17" customFormat="false" ht="19.4" hidden="false" customHeight="false" outlineLevel="0" collapsed="false">
      <c r="A17" s="16" t="s">
        <v>163</v>
      </c>
      <c r="B17" s="38" t="n">
        <v>200000</v>
      </c>
      <c r="C17" s="34" t="n">
        <f aca="false">B17/$E$9</f>
        <v>0.105263157894737</v>
      </c>
      <c r="D17" s="48"/>
      <c r="E17" s="25" t="s">
        <v>164</v>
      </c>
    </row>
    <row r="18" customFormat="false" ht="15" hidden="false" customHeight="false" outlineLevel="0" collapsed="false">
      <c r="A18" s="30" t="s">
        <v>165</v>
      </c>
      <c r="B18" s="45" t="n">
        <f aca="false">SUM(B12:B17)</f>
        <v>1900000</v>
      </c>
      <c r="C18" s="31" t="n">
        <f aca="false">B18/$E$9</f>
        <v>1</v>
      </c>
      <c r="D18" s="33"/>
      <c r="E18" s="33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0" min="2" style="0" width="9"/>
  </cols>
  <sheetData>
    <row r="1" customFormat="false" ht="31.5" hidden="false" customHeight="true" outlineLevel="0" collapsed="false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.75" hidden="false" customHeight="true" outlineLevel="0" collapsed="false">
      <c r="A2" s="2" t="s">
        <v>167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15" t="s">
        <v>168</v>
      </c>
      <c r="B4" s="15" t="s">
        <v>120</v>
      </c>
      <c r="C4" s="15" t="s">
        <v>121</v>
      </c>
      <c r="D4" s="15" t="s">
        <v>122</v>
      </c>
      <c r="E4" s="15" t="s">
        <v>123</v>
      </c>
      <c r="F4" s="15" t="s">
        <v>124</v>
      </c>
      <c r="G4" s="15" t="s">
        <v>125</v>
      </c>
      <c r="H4" s="15" t="s">
        <v>126</v>
      </c>
      <c r="I4" s="15" t="s">
        <v>169</v>
      </c>
      <c r="J4" s="15" t="s">
        <v>170</v>
      </c>
      <c r="K4" s="15" t="s">
        <v>127</v>
      </c>
      <c r="L4" s="15" t="s">
        <v>171</v>
      </c>
      <c r="M4" s="15" t="s">
        <v>172</v>
      </c>
      <c r="N4" s="15" t="s">
        <v>128</v>
      </c>
      <c r="O4" s="15" t="s">
        <v>129</v>
      </c>
      <c r="P4" s="15" t="s">
        <v>130</v>
      </c>
      <c r="Q4" s="15" t="s">
        <v>131</v>
      </c>
      <c r="R4" s="15" t="s">
        <v>132</v>
      </c>
      <c r="S4" s="15" t="s">
        <v>133</v>
      </c>
      <c r="T4" s="15" t="s">
        <v>134</v>
      </c>
    </row>
    <row r="5" customFormat="false" ht="22.35" hidden="false" customHeight="false" outlineLevel="0" collapsed="false">
      <c r="A5" s="49" t="s">
        <v>173</v>
      </c>
      <c r="B5" s="37" t="n">
        <v>0</v>
      </c>
      <c r="C5" s="37" t="n">
        <v>450</v>
      </c>
      <c r="D5" s="37" t="n">
        <v>1173</v>
      </c>
      <c r="E5" s="37" t="n">
        <v>1895</v>
      </c>
      <c r="F5" s="37" t="n">
        <v>2618</v>
      </c>
      <c r="G5" s="37" t="n">
        <v>3341</v>
      </c>
      <c r="H5" s="37" t="n">
        <v>4064</v>
      </c>
      <c r="I5" s="37" t="n">
        <v>4786</v>
      </c>
      <c r="J5" s="37" t="n">
        <v>5509</v>
      </c>
      <c r="K5" s="37" t="n">
        <v>6232</v>
      </c>
      <c r="L5" s="37" t="n">
        <v>6955</v>
      </c>
      <c r="M5" s="37" t="n">
        <v>7677</v>
      </c>
      <c r="N5" s="37" t="n">
        <v>8400</v>
      </c>
      <c r="O5" s="37" t="n">
        <v>11400</v>
      </c>
      <c r="P5" s="37" t="n">
        <v>14400</v>
      </c>
      <c r="Q5" s="37" t="n">
        <v>17400</v>
      </c>
      <c r="R5" s="37" t="n">
        <v>20400</v>
      </c>
      <c r="S5" s="37" t="n">
        <v>20400</v>
      </c>
      <c r="T5" s="37" t="n">
        <v>20400</v>
      </c>
    </row>
    <row r="6" customFormat="false" ht="15" hidden="false" customHeight="false" outlineLevel="0" collapsed="false">
      <c r="A6" s="50" t="s">
        <v>174</v>
      </c>
      <c r="B6" s="51" t="n">
        <v>0</v>
      </c>
      <c r="C6" s="51" t="n">
        <v>0</v>
      </c>
      <c r="D6" s="51" t="n">
        <v>0</v>
      </c>
      <c r="E6" s="51" t="n">
        <v>0</v>
      </c>
      <c r="F6" s="51" t="n">
        <v>0</v>
      </c>
      <c r="G6" s="51" t="n">
        <v>0</v>
      </c>
      <c r="H6" s="51" t="n">
        <v>0</v>
      </c>
      <c r="I6" s="51" t="n">
        <v>0</v>
      </c>
      <c r="J6" s="51" t="n">
        <v>0</v>
      </c>
      <c r="K6" s="51" t="n">
        <v>0</v>
      </c>
      <c r="L6" s="51" t="n">
        <v>0</v>
      </c>
      <c r="M6" s="51" t="n">
        <v>0</v>
      </c>
      <c r="N6" s="51" t="n">
        <v>0</v>
      </c>
      <c r="O6" s="51" t="n">
        <v>4250</v>
      </c>
      <c r="P6" s="51" t="n">
        <v>4500</v>
      </c>
      <c r="Q6" s="51" t="n">
        <v>4750</v>
      </c>
      <c r="R6" s="51" t="n">
        <v>5000</v>
      </c>
      <c r="S6" s="51" t="n">
        <v>5000</v>
      </c>
      <c r="T6" s="51" t="n">
        <v>5000</v>
      </c>
    </row>
    <row r="7" customFormat="false" ht="15" hidden="false" customHeight="false" outlineLevel="0" collapsed="false">
      <c r="A7" s="49" t="s">
        <v>175</v>
      </c>
      <c r="B7" s="37" t="n">
        <v>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0</v>
      </c>
      <c r="K7" s="37" t="n">
        <v>0</v>
      </c>
      <c r="L7" s="37" t="n">
        <v>0</v>
      </c>
      <c r="M7" s="37" t="n">
        <v>0</v>
      </c>
      <c r="N7" s="37" t="n">
        <v>0</v>
      </c>
      <c r="O7" s="37" t="n">
        <v>0</v>
      </c>
      <c r="P7" s="37" t="n">
        <v>110000</v>
      </c>
      <c r="Q7" s="37" t="n">
        <v>0</v>
      </c>
      <c r="R7" s="37" t="n">
        <v>0</v>
      </c>
      <c r="S7" s="37" t="n">
        <v>0</v>
      </c>
      <c r="T7" s="37" t="n">
        <v>0</v>
      </c>
    </row>
    <row r="8" customFormat="false" ht="15" hidden="false" customHeight="false" outlineLevel="0" collapsed="false">
      <c r="A8" s="50" t="s">
        <v>176</v>
      </c>
      <c r="B8" s="51" t="n">
        <v>0</v>
      </c>
      <c r="C8" s="51" t="n">
        <v>0</v>
      </c>
      <c r="D8" s="51" t="n">
        <v>0</v>
      </c>
      <c r="E8" s="51" t="n">
        <v>0</v>
      </c>
      <c r="F8" s="51" t="n">
        <v>0</v>
      </c>
      <c r="G8" s="51" t="n">
        <v>0</v>
      </c>
      <c r="H8" s="51" t="n">
        <v>0</v>
      </c>
      <c r="I8" s="51" t="n">
        <v>0</v>
      </c>
      <c r="J8" s="51" t="n">
        <v>0</v>
      </c>
      <c r="K8" s="51" t="n">
        <v>0</v>
      </c>
      <c r="L8" s="51" t="n">
        <v>0</v>
      </c>
      <c r="M8" s="51" t="n">
        <v>0</v>
      </c>
      <c r="N8" s="51" t="n">
        <v>0</v>
      </c>
      <c r="O8" s="51" t="n">
        <v>0</v>
      </c>
      <c r="P8" s="51" t="n">
        <v>1750</v>
      </c>
      <c r="Q8" s="51" t="n">
        <v>1875</v>
      </c>
      <c r="R8" s="51" t="n">
        <v>2000</v>
      </c>
      <c r="S8" s="51" t="n">
        <v>2000</v>
      </c>
      <c r="T8" s="51" t="n">
        <v>2000</v>
      </c>
    </row>
    <row r="9" customFormat="false" ht="15" hidden="false" customHeight="false" outlineLevel="0" collapsed="false">
      <c r="A9" s="49" t="s">
        <v>177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  <c r="K9" s="37" t="n">
        <v>0</v>
      </c>
      <c r="L9" s="37" t="n">
        <v>0</v>
      </c>
      <c r="M9" s="37" t="n">
        <v>0</v>
      </c>
      <c r="N9" s="37" t="n">
        <v>0</v>
      </c>
      <c r="O9" s="37" t="n">
        <v>0</v>
      </c>
      <c r="P9" s="37" t="n">
        <v>2000</v>
      </c>
      <c r="Q9" s="37" t="n">
        <v>2250</v>
      </c>
      <c r="R9" s="37" t="n">
        <v>2500</v>
      </c>
      <c r="S9" s="37" t="n">
        <v>2500</v>
      </c>
      <c r="T9" s="37" t="n">
        <v>2500</v>
      </c>
    </row>
    <row r="10" customFormat="false" ht="15" hidden="false" customHeight="false" outlineLevel="0" collapsed="false">
      <c r="A10" s="52" t="s">
        <v>178</v>
      </c>
      <c r="B10" s="53" t="n">
        <f aca="false">SUM(B5:B9)</f>
        <v>0</v>
      </c>
      <c r="C10" s="53" t="n">
        <f aca="false">SUM(C5:C9)</f>
        <v>450</v>
      </c>
      <c r="D10" s="53" t="n">
        <f aca="false">SUM(D5:D9)</f>
        <v>1173</v>
      </c>
      <c r="E10" s="53" t="n">
        <f aca="false">SUM(E5:E9)</f>
        <v>1895</v>
      </c>
      <c r="F10" s="53" t="n">
        <f aca="false">SUM(F5:F9)</f>
        <v>2618</v>
      </c>
      <c r="G10" s="53" t="n">
        <f aca="false">SUM(G5:G9)</f>
        <v>3341</v>
      </c>
      <c r="H10" s="53" t="n">
        <f aca="false">SUM(H5:H9)</f>
        <v>4064</v>
      </c>
      <c r="I10" s="53" t="n">
        <f aca="false">SUM(I5:I9)</f>
        <v>4786</v>
      </c>
      <c r="J10" s="53" t="n">
        <f aca="false">SUM(J5:J9)</f>
        <v>5509</v>
      </c>
      <c r="K10" s="53" t="n">
        <f aca="false">SUM(K5:K9)</f>
        <v>6232</v>
      </c>
      <c r="L10" s="53" t="n">
        <f aca="false">SUM(L5:L9)</f>
        <v>6955</v>
      </c>
      <c r="M10" s="53" t="n">
        <f aca="false">SUM(M5:M9)</f>
        <v>7677</v>
      </c>
      <c r="N10" s="53" t="n">
        <f aca="false">SUM(N5:N9)</f>
        <v>8400</v>
      </c>
      <c r="O10" s="53" t="n">
        <f aca="false">SUM(O5:O9)</f>
        <v>15650</v>
      </c>
      <c r="P10" s="53" t="n">
        <f aca="false">SUM(P5:P9)</f>
        <v>132650</v>
      </c>
      <c r="Q10" s="53" t="n">
        <f aca="false">SUM(Q5:Q9)</f>
        <v>26275</v>
      </c>
      <c r="R10" s="53" t="n">
        <f aca="false">SUM(R5:R9)</f>
        <v>29900</v>
      </c>
      <c r="S10" s="53" t="n">
        <f aca="false">SUM(S5:S9)</f>
        <v>29900</v>
      </c>
      <c r="T10" s="53" t="n">
        <f aca="false">SUM(T5:T9)</f>
        <v>29900</v>
      </c>
    </row>
    <row r="11" customFormat="false" ht="15" hidden="false" customHeight="false" outlineLevel="0" collapsed="false">
      <c r="A11" s="52" t="s">
        <v>179</v>
      </c>
      <c r="B11" s="54" t="n">
        <v>0</v>
      </c>
      <c r="C11" s="54" t="n">
        <v>225</v>
      </c>
      <c r="D11" s="54" t="n">
        <v>586.5</v>
      </c>
      <c r="E11" s="54" t="n">
        <v>947.5</v>
      </c>
      <c r="F11" s="54" t="n">
        <v>1309</v>
      </c>
      <c r="G11" s="54" t="n">
        <v>1670.5</v>
      </c>
      <c r="H11" s="54" t="n">
        <v>2032</v>
      </c>
      <c r="I11" s="54" t="n">
        <v>2393</v>
      </c>
      <c r="J11" s="54" t="n">
        <v>2754.5</v>
      </c>
      <c r="K11" s="54" t="n">
        <v>3116</v>
      </c>
      <c r="L11" s="54" t="n">
        <v>3477.5</v>
      </c>
      <c r="M11" s="54" t="n">
        <v>3838.5</v>
      </c>
      <c r="N11" s="54" t="n">
        <v>4200</v>
      </c>
      <c r="O11" s="54" t="n">
        <v>7400</v>
      </c>
      <c r="P11" s="54" t="n">
        <v>122750</v>
      </c>
      <c r="Q11" s="54" t="n">
        <v>14725</v>
      </c>
      <c r="R11" s="54" t="n">
        <v>16700</v>
      </c>
      <c r="S11" s="54" t="n">
        <v>16700</v>
      </c>
      <c r="T11" s="54" t="n">
        <v>16700</v>
      </c>
    </row>
    <row r="13" customFormat="false" ht="15" hidden="false" customHeight="false" outlineLevel="0" collapsed="false">
      <c r="A13" s="4" t="s">
        <v>180</v>
      </c>
    </row>
    <row r="14" customFormat="false" ht="15" hidden="false" customHeight="false" outlineLevel="0" collapsed="false">
      <c r="A14" s="15" t="s">
        <v>181</v>
      </c>
      <c r="B14" s="15" t="s">
        <v>126</v>
      </c>
      <c r="C14" s="15" t="s">
        <v>128</v>
      </c>
      <c r="D14" s="15" t="s">
        <v>132</v>
      </c>
      <c r="E14" s="15" t="s">
        <v>134</v>
      </c>
    </row>
    <row r="15" customFormat="false" ht="15" hidden="false" customHeight="false" outlineLevel="0" collapsed="false">
      <c r="A15" s="5" t="s">
        <v>182</v>
      </c>
      <c r="B15" s="55" t="n">
        <v>850</v>
      </c>
      <c r="C15" s="55" t="n">
        <v>1600</v>
      </c>
      <c r="D15" s="55" t="n">
        <v>6135.5</v>
      </c>
      <c r="E15" s="55" t="n">
        <v>6135.5</v>
      </c>
    </row>
    <row r="16" customFormat="false" ht="15" hidden="false" customHeight="false" outlineLevel="0" collapsed="false">
      <c r="A16" s="56" t="s">
        <v>183</v>
      </c>
      <c r="B16" s="57" t="n">
        <v>2032</v>
      </c>
      <c r="C16" s="57" t="n">
        <v>4200</v>
      </c>
      <c r="D16" s="57" t="n">
        <v>16700</v>
      </c>
      <c r="E16" s="57" t="n">
        <v>16700</v>
      </c>
    </row>
    <row r="17" customFormat="false" ht="15" hidden="false" customHeight="false" outlineLevel="0" collapsed="false">
      <c r="A17" s="5" t="s">
        <v>184</v>
      </c>
      <c r="B17" s="55" t="n">
        <v>5441</v>
      </c>
      <c r="C17" s="55" t="n">
        <v>11700</v>
      </c>
      <c r="D17" s="55" t="n">
        <v>55414.5</v>
      </c>
      <c r="E17" s="55" t="n">
        <v>55414.5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0" min="2" style="0" width="9"/>
  </cols>
  <sheetData>
    <row r="1" customFormat="false" ht="31.5" hidden="false" customHeight="true" outlineLevel="0" collapsed="false">
      <c r="A1" s="1" t="s">
        <v>185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.75" hidden="false" customHeight="true" outlineLevel="0" collapsed="false">
      <c r="A2" s="2" t="s">
        <v>186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15" t="s">
        <v>187</v>
      </c>
      <c r="B4" s="15" t="s">
        <v>120</v>
      </c>
      <c r="C4" s="15" t="s">
        <v>121</v>
      </c>
      <c r="D4" s="15" t="s">
        <v>122</v>
      </c>
      <c r="E4" s="15" t="s">
        <v>123</v>
      </c>
      <c r="F4" s="15" t="s">
        <v>124</v>
      </c>
      <c r="G4" s="15" t="s">
        <v>125</v>
      </c>
      <c r="H4" s="15" t="s">
        <v>126</v>
      </c>
      <c r="I4" s="15" t="s">
        <v>169</v>
      </c>
      <c r="J4" s="15" t="s">
        <v>170</v>
      </c>
      <c r="K4" s="15" t="s">
        <v>127</v>
      </c>
      <c r="L4" s="15" t="s">
        <v>171</v>
      </c>
      <c r="M4" s="15" t="s">
        <v>172</v>
      </c>
      <c r="N4" s="15" t="s">
        <v>128</v>
      </c>
      <c r="O4" s="15" t="s">
        <v>129</v>
      </c>
      <c r="P4" s="15" t="s">
        <v>130</v>
      </c>
      <c r="Q4" s="15" t="s">
        <v>131</v>
      </c>
      <c r="R4" s="15" t="s">
        <v>132</v>
      </c>
      <c r="S4" s="15" t="s">
        <v>133</v>
      </c>
      <c r="T4" s="15" t="s">
        <v>134</v>
      </c>
    </row>
    <row r="5" customFormat="false" ht="15" hidden="false" customHeight="false" outlineLevel="0" collapsed="false">
      <c r="A5" s="49" t="s">
        <v>188</v>
      </c>
      <c r="B5" s="37" t="n">
        <v>18000</v>
      </c>
      <c r="C5" s="37" t="n">
        <v>18833</v>
      </c>
      <c r="D5" s="37" t="n">
        <v>19667</v>
      </c>
      <c r="E5" s="37" t="n">
        <v>20500</v>
      </c>
      <c r="F5" s="37" t="n">
        <v>21333</v>
      </c>
      <c r="G5" s="37" t="n">
        <v>22167</v>
      </c>
      <c r="H5" s="37" t="n">
        <v>23000</v>
      </c>
      <c r="I5" s="37" t="n">
        <v>23833</v>
      </c>
      <c r="J5" s="37" t="n">
        <v>24667</v>
      </c>
      <c r="K5" s="37" t="n">
        <v>25500</v>
      </c>
      <c r="L5" s="37" t="n">
        <v>26333</v>
      </c>
      <c r="M5" s="37" t="n">
        <v>27167</v>
      </c>
      <c r="N5" s="37" t="n">
        <v>28000</v>
      </c>
      <c r="O5" s="37" t="n">
        <v>31000</v>
      </c>
      <c r="P5" s="37" t="n">
        <v>34000</v>
      </c>
      <c r="Q5" s="37" t="n">
        <v>37000</v>
      </c>
      <c r="R5" s="37" t="n">
        <v>40000</v>
      </c>
      <c r="S5" s="37" t="n">
        <v>40000</v>
      </c>
      <c r="T5" s="37" t="n">
        <v>40000</v>
      </c>
    </row>
    <row r="6" customFormat="false" ht="15" hidden="false" customHeight="false" outlineLevel="0" collapsed="false">
      <c r="A6" s="50" t="s">
        <v>189</v>
      </c>
      <c r="B6" s="51" t="n">
        <v>12000</v>
      </c>
      <c r="C6" s="51" t="n">
        <v>12833</v>
      </c>
      <c r="D6" s="51" t="n">
        <v>43667</v>
      </c>
      <c r="E6" s="51" t="n">
        <v>14500</v>
      </c>
      <c r="F6" s="51" t="n">
        <v>15333</v>
      </c>
      <c r="G6" s="51" t="n">
        <v>16167</v>
      </c>
      <c r="H6" s="51" t="n">
        <v>17000</v>
      </c>
      <c r="I6" s="51" t="n">
        <v>17833</v>
      </c>
      <c r="J6" s="51" t="n">
        <v>18667</v>
      </c>
      <c r="K6" s="51" t="n">
        <v>19500</v>
      </c>
      <c r="L6" s="51" t="n">
        <v>20333</v>
      </c>
      <c r="M6" s="51" t="n">
        <v>21167</v>
      </c>
      <c r="N6" s="51" t="n">
        <v>22000</v>
      </c>
      <c r="O6" s="51" t="n">
        <v>19750</v>
      </c>
      <c r="P6" s="51" t="n">
        <v>17500</v>
      </c>
      <c r="Q6" s="51" t="n">
        <v>15250</v>
      </c>
      <c r="R6" s="51" t="n">
        <v>13000</v>
      </c>
      <c r="S6" s="51" t="n">
        <v>13000</v>
      </c>
      <c r="T6" s="51" t="n">
        <v>13000</v>
      </c>
    </row>
    <row r="7" customFormat="false" ht="15" hidden="false" customHeight="false" outlineLevel="0" collapsed="false">
      <c r="A7" s="49" t="s">
        <v>190</v>
      </c>
      <c r="B7" s="37" t="n">
        <v>4000</v>
      </c>
      <c r="C7" s="37" t="n">
        <v>4750</v>
      </c>
      <c r="D7" s="37" t="n">
        <v>5500</v>
      </c>
      <c r="E7" s="37" t="n">
        <v>6250</v>
      </c>
      <c r="F7" s="37" t="n">
        <v>7000</v>
      </c>
      <c r="G7" s="37" t="n">
        <v>7750</v>
      </c>
      <c r="H7" s="37" t="n">
        <v>8500</v>
      </c>
      <c r="I7" s="37" t="n">
        <v>9250</v>
      </c>
      <c r="J7" s="37" t="n">
        <v>10000</v>
      </c>
      <c r="K7" s="37" t="n">
        <v>10750</v>
      </c>
      <c r="L7" s="37" t="n">
        <v>11500</v>
      </c>
      <c r="M7" s="37" t="n">
        <v>12250</v>
      </c>
      <c r="N7" s="37" t="n">
        <v>13000</v>
      </c>
      <c r="O7" s="37" t="n">
        <v>40250</v>
      </c>
      <c r="P7" s="37" t="n">
        <v>17500</v>
      </c>
      <c r="Q7" s="37" t="n">
        <v>19750</v>
      </c>
      <c r="R7" s="37" t="n">
        <v>22000</v>
      </c>
      <c r="S7" s="37" t="n">
        <v>22000</v>
      </c>
      <c r="T7" s="37" t="n">
        <v>22000</v>
      </c>
    </row>
    <row r="8" customFormat="false" ht="15" hidden="false" customHeight="false" outlineLevel="0" collapsed="false">
      <c r="A8" s="50" t="s">
        <v>191</v>
      </c>
      <c r="B8" s="51" t="n">
        <v>4000</v>
      </c>
      <c r="C8" s="51" t="n">
        <v>38958</v>
      </c>
      <c r="D8" s="51" t="n">
        <v>3917</v>
      </c>
      <c r="E8" s="51" t="n">
        <v>3875</v>
      </c>
      <c r="F8" s="51" t="n">
        <v>3833</v>
      </c>
      <c r="G8" s="51" t="n">
        <v>3792</v>
      </c>
      <c r="H8" s="51" t="n">
        <v>3750</v>
      </c>
      <c r="I8" s="51" t="n">
        <v>3708</v>
      </c>
      <c r="J8" s="51" t="n">
        <v>3667</v>
      </c>
      <c r="K8" s="51" t="n">
        <v>3625</v>
      </c>
      <c r="L8" s="51" t="n">
        <v>3583</v>
      </c>
      <c r="M8" s="51" t="n">
        <v>3542</v>
      </c>
      <c r="N8" s="51" t="n">
        <v>3500</v>
      </c>
      <c r="O8" s="51" t="n">
        <v>3375</v>
      </c>
      <c r="P8" s="51" t="n">
        <v>3250</v>
      </c>
      <c r="Q8" s="51" t="n">
        <v>3125</v>
      </c>
      <c r="R8" s="51" t="n">
        <v>3000</v>
      </c>
      <c r="S8" s="51" t="n">
        <v>3000</v>
      </c>
      <c r="T8" s="51" t="n">
        <v>3000</v>
      </c>
    </row>
    <row r="9" customFormat="false" ht="15" hidden="false" customHeight="false" outlineLevel="0" collapsed="false">
      <c r="A9" s="49" t="s">
        <v>192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  <c r="K9" s="37" t="n">
        <v>0</v>
      </c>
      <c r="L9" s="37" t="n">
        <v>0</v>
      </c>
      <c r="M9" s="37" t="n">
        <v>0</v>
      </c>
      <c r="N9" s="37" t="n">
        <v>0</v>
      </c>
      <c r="O9" s="37" t="n">
        <v>0</v>
      </c>
      <c r="P9" s="37" t="n">
        <v>0</v>
      </c>
      <c r="Q9" s="37" t="n">
        <v>0</v>
      </c>
      <c r="R9" s="37" t="n">
        <v>0</v>
      </c>
      <c r="S9" s="37" t="n">
        <v>0</v>
      </c>
      <c r="T9" s="37" t="n">
        <v>0</v>
      </c>
    </row>
    <row r="10" customFormat="false" ht="15" hidden="false" customHeight="false" outlineLevel="0" collapsed="false">
      <c r="A10" s="50" t="s">
        <v>193</v>
      </c>
      <c r="B10" s="51" t="n">
        <v>3000</v>
      </c>
      <c r="C10" s="51" t="n">
        <v>3167</v>
      </c>
      <c r="D10" s="51" t="n">
        <v>3333</v>
      </c>
      <c r="E10" s="51" t="n">
        <v>3500</v>
      </c>
      <c r="F10" s="51" t="n">
        <v>3667</v>
      </c>
      <c r="G10" s="51" t="n">
        <v>3833</v>
      </c>
      <c r="H10" s="51" t="n">
        <v>4000</v>
      </c>
      <c r="I10" s="51" t="n">
        <v>4167</v>
      </c>
      <c r="J10" s="51" t="n">
        <v>4333</v>
      </c>
      <c r="K10" s="51" t="n">
        <v>4500</v>
      </c>
      <c r="L10" s="51" t="n">
        <v>4667</v>
      </c>
      <c r="M10" s="51" t="n">
        <v>4833</v>
      </c>
      <c r="N10" s="51" t="n">
        <v>5000</v>
      </c>
      <c r="O10" s="51" t="n">
        <v>6000</v>
      </c>
      <c r="P10" s="51" t="n">
        <v>7000</v>
      </c>
      <c r="Q10" s="51" t="n">
        <v>8000</v>
      </c>
      <c r="R10" s="51" t="n">
        <v>9000</v>
      </c>
      <c r="S10" s="51" t="n">
        <v>9000</v>
      </c>
      <c r="T10" s="51" t="n">
        <v>9000</v>
      </c>
    </row>
    <row r="11" customFormat="false" ht="15" hidden="false" customHeight="false" outlineLevel="0" collapsed="false">
      <c r="A11" s="49" t="s">
        <v>194</v>
      </c>
      <c r="B11" s="37" t="n">
        <v>12000</v>
      </c>
      <c r="C11" s="37" t="n">
        <v>4167</v>
      </c>
      <c r="D11" s="37" t="n">
        <v>4333</v>
      </c>
      <c r="E11" s="37" t="n">
        <v>4500</v>
      </c>
      <c r="F11" s="37" t="n">
        <v>4667</v>
      </c>
      <c r="G11" s="37" t="n">
        <v>4833</v>
      </c>
      <c r="H11" s="37" t="n">
        <v>5000</v>
      </c>
      <c r="I11" s="37" t="n">
        <v>5167</v>
      </c>
      <c r="J11" s="37" t="n">
        <v>5333</v>
      </c>
      <c r="K11" s="37" t="n">
        <v>5500</v>
      </c>
      <c r="L11" s="37" t="n">
        <v>5667</v>
      </c>
      <c r="M11" s="37" t="n">
        <v>5833</v>
      </c>
      <c r="N11" s="37" t="n">
        <v>6000</v>
      </c>
      <c r="O11" s="37" t="n">
        <v>6500</v>
      </c>
      <c r="P11" s="37" t="n">
        <v>7000</v>
      </c>
      <c r="Q11" s="37" t="n">
        <v>7500</v>
      </c>
      <c r="R11" s="37" t="n">
        <v>8000</v>
      </c>
      <c r="S11" s="37" t="n">
        <v>8000</v>
      </c>
      <c r="T11" s="37" t="n">
        <v>8000</v>
      </c>
    </row>
    <row r="12" customFormat="false" ht="15" hidden="false" customHeight="false" outlineLevel="0" collapsed="false">
      <c r="A12" s="50" t="s">
        <v>195</v>
      </c>
      <c r="B12" s="51" t="n">
        <v>7000</v>
      </c>
      <c r="C12" s="51" t="n">
        <v>7000</v>
      </c>
      <c r="D12" s="51" t="n">
        <v>7000</v>
      </c>
      <c r="E12" s="51" t="n">
        <v>7000</v>
      </c>
      <c r="F12" s="51" t="n">
        <v>7000</v>
      </c>
      <c r="G12" s="51" t="n">
        <v>7000</v>
      </c>
      <c r="H12" s="51" t="n">
        <v>7000</v>
      </c>
      <c r="I12" s="51" t="n">
        <v>7000</v>
      </c>
      <c r="J12" s="51" t="n">
        <v>7000</v>
      </c>
      <c r="K12" s="51" t="n">
        <v>7000</v>
      </c>
      <c r="L12" s="51" t="n">
        <v>7000</v>
      </c>
      <c r="M12" s="51" t="n">
        <v>7000</v>
      </c>
      <c r="N12" s="51" t="n">
        <v>7000</v>
      </c>
      <c r="O12" s="51" t="n">
        <v>7000</v>
      </c>
      <c r="P12" s="51" t="n">
        <v>7000</v>
      </c>
      <c r="Q12" s="51" t="n">
        <v>7000</v>
      </c>
      <c r="R12" s="51" t="n">
        <v>7000</v>
      </c>
      <c r="S12" s="51" t="n">
        <v>7000</v>
      </c>
      <c r="T12" s="51" t="n">
        <v>7000</v>
      </c>
    </row>
    <row r="13" customFormat="false" ht="22.35" hidden="false" customHeight="false" outlineLevel="0" collapsed="false">
      <c r="A13" s="49" t="s">
        <v>196</v>
      </c>
      <c r="B13" s="37" t="n">
        <v>10000</v>
      </c>
      <c r="C13" s="37" t="n">
        <v>10000</v>
      </c>
      <c r="D13" s="37" t="n">
        <v>10000</v>
      </c>
      <c r="E13" s="37" t="n">
        <v>10000</v>
      </c>
      <c r="F13" s="37" t="n">
        <v>10000</v>
      </c>
      <c r="G13" s="37" t="n">
        <v>10000</v>
      </c>
      <c r="H13" s="37" t="n">
        <v>10000</v>
      </c>
      <c r="I13" s="37" t="n">
        <v>10000</v>
      </c>
      <c r="J13" s="37" t="n">
        <v>10000</v>
      </c>
      <c r="K13" s="37" t="n">
        <v>10000</v>
      </c>
      <c r="L13" s="37" t="n">
        <v>10000</v>
      </c>
      <c r="M13" s="37" t="n">
        <v>10000</v>
      </c>
      <c r="N13" s="37" t="n">
        <v>10000</v>
      </c>
      <c r="O13" s="37" t="n">
        <v>10000</v>
      </c>
      <c r="P13" s="37" t="n">
        <v>10000</v>
      </c>
      <c r="Q13" s="37" t="n">
        <v>10000</v>
      </c>
      <c r="R13" s="37" t="n">
        <v>10000</v>
      </c>
      <c r="S13" s="37" t="n">
        <v>10000</v>
      </c>
      <c r="T13" s="37" t="n">
        <v>10000</v>
      </c>
    </row>
    <row r="14" customFormat="false" ht="15" hidden="false" customHeight="false" outlineLevel="0" collapsed="false">
      <c r="A14" s="50" t="s">
        <v>197</v>
      </c>
      <c r="B14" s="51" t="n">
        <v>0</v>
      </c>
      <c r="C14" s="51" t="n">
        <v>8000</v>
      </c>
      <c r="D14" s="51" t="n">
        <v>8000</v>
      </c>
      <c r="E14" s="51" t="n">
        <v>8000</v>
      </c>
      <c r="F14" s="51" t="n">
        <v>8000</v>
      </c>
      <c r="G14" s="51" t="n">
        <v>8000</v>
      </c>
      <c r="H14" s="51" t="n">
        <v>8000</v>
      </c>
      <c r="I14" s="51" t="n">
        <v>8000</v>
      </c>
      <c r="J14" s="51" t="n">
        <v>8000</v>
      </c>
      <c r="K14" s="51" t="n">
        <v>8000</v>
      </c>
      <c r="L14" s="51" t="n">
        <v>8000</v>
      </c>
      <c r="M14" s="51" t="n">
        <v>8000</v>
      </c>
      <c r="N14" s="51" t="n">
        <v>8000</v>
      </c>
      <c r="O14" s="51" t="n">
        <v>8000</v>
      </c>
      <c r="P14" s="51" t="n">
        <v>8000</v>
      </c>
      <c r="Q14" s="51" t="n">
        <v>8000</v>
      </c>
      <c r="R14" s="51" t="n">
        <v>8000</v>
      </c>
      <c r="S14" s="51" t="n">
        <v>8000</v>
      </c>
      <c r="T14" s="51" t="n">
        <v>8000</v>
      </c>
    </row>
    <row r="15" customFormat="false" ht="15" hidden="false" customHeight="false" outlineLevel="0" collapsed="false">
      <c r="A15" s="49" t="s">
        <v>198</v>
      </c>
      <c r="B15" s="37" t="n">
        <v>0</v>
      </c>
      <c r="C15" s="37" t="n">
        <v>0</v>
      </c>
      <c r="D15" s="37" t="n">
        <v>0</v>
      </c>
      <c r="E15" s="37" t="n">
        <v>5000</v>
      </c>
      <c r="F15" s="37" t="n">
        <v>5000</v>
      </c>
      <c r="G15" s="37" t="n">
        <v>5000</v>
      </c>
      <c r="H15" s="37" t="n">
        <v>5000</v>
      </c>
      <c r="I15" s="37" t="n">
        <v>5000</v>
      </c>
      <c r="J15" s="37" t="n">
        <v>5000</v>
      </c>
      <c r="K15" s="37" t="n">
        <v>5000</v>
      </c>
      <c r="L15" s="37" t="n">
        <v>5000</v>
      </c>
      <c r="M15" s="37" t="n">
        <v>5000</v>
      </c>
      <c r="N15" s="37" t="n">
        <v>5000</v>
      </c>
      <c r="O15" s="37" t="n">
        <v>5000</v>
      </c>
      <c r="P15" s="37" t="n">
        <v>5000</v>
      </c>
      <c r="Q15" s="37" t="n">
        <v>5000</v>
      </c>
      <c r="R15" s="37" t="n">
        <v>5000</v>
      </c>
      <c r="S15" s="37" t="n">
        <v>5000</v>
      </c>
      <c r="T15" s="37" t="n">
        <v>5000</v>
      </c>
    </row>
    <row r="16" customFormat="false" ht="15" hidden="false" customHeight="false" outlineLevel="0" collapsed="false">
      <c r="A16" s="50" t="s">
        <v>199</v>
      </c>
      <c r="B16" s="51" t="n">
        <v>0</v>
      </c>
      <c r="C16" s="51" t="n">
        <v>0</v>
      </c>
      <c r="D16" s="51" t="n">
        <v>0</v>
      </c>
      <c r="E16" s="51" t="n">
        <v>0</v>
      </c>
      <c r="F16" s="51" t="n">
        <v>0</v>
      </c>
      <c r="G16" s="51" t="n">
        <v>0</v>
      </c>
      <c r="H16" s="51" t="n">
        <v>4000</v>
      </c>
      <c r="I16" s="51" t="n">
        <v>4000</v>
      </c>
      <c r="J16" s="51" t="n">
        <v>4000</v>
      </c>
      <c r="K16" s="51" t="n">
        <v>4000</v>
      </c>
      <c r="L16" s="51" t="n">
        <v>4000</v>
      </c>
      <c r="M16" s="51" t="n">
        <v>4000</v>
      </c>
      <c r="N16" s="51" t="n">
        <v>4000</v>
      </c>
      <c r="O16" s="51" t="n">
        <v>4000</v>
      </c>
      <c r="P16" s="51" t="n">
        <v>4000</v>
      </c>
      <c r="Q16" s="51" t="n">
        <v>4000</v>
      </c>
      <c r="R16" s="51" t="n">
        <v>4000</v>
      </c>
      <c r="S16" s="51" t="n">
        <v>4000</v>
      </c>
      <c r="T16" s="51" t="n">
        <v>4000</v>
      </c>
    </row>
    <row r="17" customFormat="false" ht="15" hidden="false" customHeight="false" outlineLevel="0" collapsed="false">
      <c r="A17" s="49" t="s">
        <v>200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  <c r="K17" s="37" t="n">
        <v>0</v>
      </c>
      <c r="L17" s="37" t="n">
        <v>0</v>
      </c>
      <c r="M17" s="37" t="n">
        <v>0</v>
      </c>
      <c r="N17" s="37" t="n">
        <v>6000</v>
      </c>
      <c r="O17" s="37" t="n">
        <v>6000</v>
      </c>
      <c r="P17" s="37" t="n">
        <v>6000</v>
      </c>
      <c r="Q17" s="37" t="n">
        <v>6000</v>
      </c>
      <c r="R17" s="37" t="n">
        <v>6000</v>
      </c>
      <c r="S17" s="37" t="n">
        <v>6000</v>
      </c>
      <c r="T17" s="37" t="n">
        <v>6000</v>
      </c>
    </row>
    <row r="18" customFormat="false" ht="15" hidden="false" customHeight="false" outlineLevel="0" collapsed="false">
      <c r="A18" s="50" t="s">
        <v>201</v>
      </c>
      <c r="B18" s="51" t="n">
        <v>0</v>
      </c>
      <c r="C18" s="51" t="n">
        <v>0</v>
      </c>
      <c r="D18" s="51" t="n">
        <v>0</v>
      </c>
      <c r="E18" s="51" t="n">
        <v>0</v>
      </c>
      <c r="F18" s="51" t="n">
        <v>0</v>
      </c>
      <c r="G18" s="51" t="n">
        <v>0</v>
      </c>
      <c r="H18" s="51" t="n">
        <v>0</v>
      </c>
      <c r="I18" s="51" t="n">
        <v>0</v>
      </c>
      <c r="J18" s="51" t="n">
        <v>0</v>
      </c>
      <c r="K18" s="51" t="n">
        <v>0</v>
      </c>
      <c r="L18" s="51" t="n">
        <v>0</v>
      </c>
      <c r="M18" s="51" t="n">
        <v>0</v>
      </c>
      <c r="N18" s="51" t="n">
        <v>0</v>
      </c>
      <c r="O18" s="51" t="n">
        <v>7000</v>
      </c>
      <c r="P18" s="51" t="n">
        <v>7000</v>
      </c>
      <c r="Q18" s="51" t="n">
        <v>7000</v>
      </c>
      <c r="R18" s="51" t="n">
        <v>7000</v>
      </c>
      <c r="S18" s="51" t="n">
        <v>7000</v>
      </c>
      <c r="T18" s="51" t="n">
        <v>7000</v>
      </c>
    </row>
    <row r="19" customFormat="false" ht="22.35" hidden="false" customHeight="false" outlineLevel="0" collapsed="false">
      <c r="A19" s="49" t="s">
        <v>202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  <c r="K19" s="37" t="n">
        <v>0</v>
      </c>
      <c r="L19" s="37" t="n">
        <v>0</v>
      </c>
      <c r="M19" s="37" t="n">
        <v>0</v>
      </c>
      <c r="N19" s="37" t="n">
        <v>0</v>
      </c>
      <c r="O19" s="37" t="n">
        <v>0</v>
      </c>
      <c r="P19" s="37" t="n">
        <v>8000</v>
      </c>
      <c r="Q19" s="37" t="n">
        <v>8000</v>
      </c>
      <c r="R19" s="37" t="n">
        <v>8000</v>
      </c>
      <c r="S19" s="37" t="n">
        <v>8000</v>
      </c>
      <c r="T19" s="37" t="n">
        <v>8000</v>
      </c>
    </row>
    <row r="20" customFormat="false" ht="15" hidden="false" customHeight="false" outlineLevel="0" collapsed="false">
      <c r="A20" s="52" t="s">
        <v>203</v>
      </c>
      <c r="B20" s="54" t="n">
        <f aca="false">SUM(B5:B19)</f>
        <v>70000</v>
      </c>
      <c r="C20" s="54" t="n">
        <f aca="false">SUM(C5:C19)</f>
        <v>107708</v>
      </c>
      <c r="D20" s="54" t="n">
        <f aca="false">SUM(D5:D19)</f>
        <v>105417</v>
      </c>
      <c r="E20" s="54" t="n">
        <f aca="false">SUM(E5:E19)</f>
        <v>83125</v>
      </c>
      <c r="F20" s="54" t="n">
        <f aca="false">SUM(F5:F19)</f>
        <v>85833</v>
      </c>
      <c r="G20" s="54" t="n">
        <f aca="false">SUM(G5:G19)</f>
        <v>88542</v>
      </c>
      <c r="H20" s="54" t="n">
        <f aca="false">SUM(H5:H19)</f>
        <v>95250</v>
      </c>
      <c r="I20" s="54" t="n">
        <f aca="false">SUM(I5:I19)</f>
        <v>97958</v>
      </c>
      <c r="J20" s="54" t="n">
        <f aca="false">SUM(J5:J19)</f>
        <v>100667</v>
      </c>
      <c r="K20" s="54" t="n">
        <f aca="false">SUM(K5:K19)</f>
        <v>103375</v>
      </c>
      <c r="L20" s="54" t="n">
        <f aca="false">SUM(L5:L19)</f>
        <v>106083</v>
      </c>
      <c r="M20" s="54" t="n">
        <f aca="false">SUM(M5:M19)</f>
        <v>108792</v>
      </c>
      <c r="N20" s="54" t="n">
        <f aca="false">SUM(N5:N19)</f>
        <v>117500</v>
      </c>
      <c r="O20" s="54" t="n">
        <f aca="false">SUM(O5:O19)</f>
        <v>153875</v>
      </c>
      <c r="P20" s="54" t="n">
        <f aca="false">SUM(P5:P19)</f>
        <v>141250</v>
      </c>
      <c r="Q20" s="54" t="n">
        <f aca="false">SUM(Q5:Q19)</f>
        <v>145625</v>
      </c>
      <c r="R20" s="54" t="n">
        <f aca="false">SUM(R5:R19)</f>
        <v>150000</v>
      </c>
      <c r="S20" s="54" t="n">
        <f aca="false">SUM(S5:S19)</f>
        <v>150000</v>
      </c>
      <c r="T20" s="54" t="n">
        <f aca="false">SUM(T5:T19)</f>
        <v>150000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38" min="2" style="0" width="8"/>
  </cols>
  <sheetData>
    <row r="1" customFormat="false" ht="31.5" hidden="false" customHeight="true" outlineLevel="0" collapsed="false">
      <c r="A1" s="1" t="s">
        <v>204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.75" hidden="false" customHeight="true" outlineLevel="0" collapsed="false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15" t="s">
        <v>206</v>
      </c>
      <c r="B4" s="15" t="s">
        <v>120</v>
      </c>
      <c r="C4" s="15" t="s">
        <v>121</v>
      </c>
      <c r="D4" s="15" t="s">
        <v>122</v>
      </c>
      <c r="E4" s="15" t="s">
        <v>123</v>
      </c>
      <c r="F4" s="15" t="s">
        <v>124</v>
      </c>
      <c r="G4" s="15" t="s">
        <v>125</v>
      </c>
      <c r="H4" s="15" t="s">
        <v>126</v>
      </c>
      <c r="I4" s="15" t="s">
        <v>169</v>
      </c>
      <c r="J4" s="15" t="s">
        <v>170</v>
      </c>
      <c r="K4" s="15" t="s">
        <v>127</v>
      </c>
      <c r="L4" s="15" t="s">
        <v>171</v>
      </c>
      <c r="M4" s="15" t="s">
        <v>172</v>
      </c>
      <c r="N4" s="15" t="s">
        <v>128</v>
      </c>
      <c r="O4" s="15" t="s">
        <v>207</v>
      </c>
      <c r="P4" s="15" t="s">
        <v>208</v>
      </c>
      <c r="Q4" s="15" t="s">
        <v>129</v>
      </c>
      <c r="R4" s="15" t="s">
        <v>209</v>
      </c>
      <c r="S4" s="15" t="s">
        <v>210</v>
      </c>
      <c r="T4" s="15" t="s">
        <v>130</v>
      </c>
      <c r="U4" s="15" t="s">
        <v>211</v>
      </c>
      <c r="V4" s="15" t="s">
        <v>212</v>
      </c>
      <c r="W4" s="15" t="s">
        <v>131</v>
      </c>
      <c r="X4" s="15" t="s">
        <v>213</v>
      </c>
      <c r="Y4" s="15" t="s">
        <v>214</v>
      </c>
      <c r="Z4" s="15" t="s">
        <v>132</v>
      </c>
      <c r="AA4" s="15" t="s">
        <v>215</v>
      </c>
      <c r="AB4" s="15" t="s">
        <v>216</v>
      </c>
      <c r="AC4" s="15" t="s">
        <v>217</v>
      </c>
      <c r="AD4" s="15" t="s">
        <v>218</v>
      </c>
      <c r="AE4" s="15" t="s">
        <v>219</v>
      </c>
      <c r="AF4" s="15" t="s">
        <v>133</v>
      </c>
      <c r="AG4" s="15" t="s">
        <v>220</v>
      </c>
      <c r="AH4" s="15" t="s">
        <v>221</v>
      </c>
      <c r="AI4" s="15" t="s">
        <v>222</v>
      </c>
      <c r="AJ4" s="15" t="s">
        <v>223</v>
      </c>
      <c r="AK4" s="15" t="s">
        <v>224</v>
      </c>
      <c r="AL4" s="15" t="s">
        <v>134</v>
      </c>
    </row>
    <row r="5" customFormat="false" ht="15" hidden="false" customHeight="false" outlineLevel="0" collapsed="false">
      <c r="A5" s="36" t="s">
        <v>225</v>
      </c>
      <c r="B5" s="58" t="n">
        <v>0</v>
      </c>
      <c r="C5" s="58" t="n">
        <v>225</v>
      </c>
      <c r="D5" s="58" t="n">
        <v>350</v>
      </c>
      <c r="E5" s="58" t="n">
        <v>475</v>
      </c>
      <c r="F5" s="58" t="n">
        <v>600</v>
      </c>
      <c r="G5" s="58" t="n">
        <v>725</v>
      </c>
      <c r="H5" s="58" t="n">
        <v>850</v>
      </c>
      <c r="I5" s="58" t="n">
        <v>975</v>
      </c>
      <c r="J5" s="58" t="n">
        <v>1100</v>
      </c>
      <c r="K5" s="58" t="n">
        <v>1225</v>
      </c>
      <c r="L5" s="58" t="n">
        <v>1350</v>
      </c>
      <c r="M5" s="58" t="n">
        <v>1475</v>
      </c>
      <c r="N5" s="58" t="n">
        <v>1600</v>
      </c>
      <c r="O5" s="58" t="n">
        <v>1790</v>
      </c>
      <c r="P5" s="58" t="n">
        <v>1981</v>
      </c>
      <c r="Q5" s="58" t="n">
        <v>2809</v>
      </c>
      <c r="R5" s="58" t="n">
        <v>3012</v>
      </c>
      <c r="S5" s="58" t="n">
        <v>3215</v>
      </c>
      <c r="T5" s="58" t="n">
        <v>32668</v>
      </c>
      <c r="U5" s="58" t="n">
        <v>4912</v>
      </c>
      <c r="V5" s="58" t="n">
        <v>5157</v>
      </c>
      <c r="W5" s="58" t="n">
        <v>5402</v>
      </c>
      <c r="X5" s="58" t="n">
        <v>5647</v>
      </c>
      <c r="Y5" s="58" t="n">
        <v>5892</v>
      </c>
      <c r="Z5" s="58" t="n">
        <v>6136</v>
      </c>
      <c r="AA5" s="58" t="n">
        <v>6136</v>
      </c>
      <c r="AB5" s="58" t="n">
        <v>6136</v>
      </c>
      <c r="AC5" s="58" t="n">
        <v>6136</v>
      </c>
      <c r="AD5" s="58" t="n">
        <v>6136</v>
      </c>
      <c r="AE5" s="58" t="n">
        <v>6136</v>
      </c>
      <c r="AF5" s="58" t="n">
        <v>6136</v>
      </c>
      <c r="AG5" s="58" t="n">
        <v>6136</v>
      </c>
      <c r="AH5" s="58" t="n">
        <v>6136</v>
      </c>
      <c r="AI5" s="58" t="n">
        <v>6136</v>
      </c>
      <c r="AJ5" s="58" t="n">
        <v>6136</v>
      </c>
      <c r="AK5" s="58" t="n">
        <v>6136</v>
      </c>
      <c r="AL5" s="58" t="n">
        <v>6136</v>
      </c>
    </row>
    <row r="6" customFormat="false" ht="15" hidden="false" customHeight="false" outlineLevel="0" collapsed="false">
      <c r="A6" s="36" t="s">
        <v>226</v>
      </c>
      <c r="B6" s="58" t="n">
        <v>0</v>
      </c>
      <c r="C6" s="58" t="n">
        <v>225</v>
      </c>
      <c r="D6" s="58" t="n">
        <v>586</v>
      </c>
      <c r="E6" s="58" t="n">
        <v>948</v>
      </c>
      <c r="F6" s="58" t="n">
        <v>1309</v>
      </c>
      <c r="G6" s="58" t="n">
        <v>1670</v>
      </c>
      <c r="H6" s="58" t="n">
        <v>2032</v>
      </c>
      <c r="I6" s="58" t="n">
        <v>2393</v>
      </c>
      <c r="J6" s="58" t="n">
        <v>2754</v>
      </c>
      <c r="K6" s="58" t="n">
        <v>3116</v>
      </c>
      <c r="L6" s="58" t="n">
        <v>3478</v>
      </c>
      <c r="M6" s="58" t="n">
        <v>3838</v>
      </c>
      <c r="N6" s="58" t="n">
        <v>4200</v>
      </c>
      <c r="O6" s="58" t="n">
        <v>4700</v>
      </c>
      <c r="P6" s="58" t="n">
        <v>5200</v>
      </c>
      <c r="Q6" s="58" t="n">
        <v>7400</v>
      </c>
      <c r="R6" s="58" t="n">
        <v>7933</v>
      </c>
      <c r="S6" s="58" t="n">
        <v>8467</v>
      </c>
      <c r="T6" s="58" t="n">
        <v>122750</v>
      </c>
      <c r="U6" s="58" t="n">
        <v>13408</v>
      </c>
      <c r="V6" s="58" t="n">
        <v>14067</v>
      </c>
      <c r="W6" s="58" t="n">
        <v>14725</v>
      </c>
      <c r="X6" s="58" t="n">
        <v>15383</v>
      </c>
      <c r="Y6" s="58" t="n">
        <v>16042</v>
      </c>
      <c r="Z6" s="58" t="n">
        <v>16700</v>
      </c>
      <c r="AA6" s="58" t="n">
        <v>16700</v>
      </c>
      <c r="AB6" s="58" t="n">
        <v>16700</v>
      </c>
      <c r="AC6" s="58" t="n">
        <v>16700</v>
      </c>
      <c r="AD6" s="58" t="n">
        <v>16700</v>
      </c>
      <c r="AE6" s="58" t="n">
        <v>16700</v>
      </c>
      <c r="AF6" s="58" t="n">
        <v>16700</v>
      </c>
      <c r="AG6" s="58" t="n">
        <v>16700</v>
      </c>
      <c r="AH6" s="58" t="n">
        <v>16700</v>
      </c>
      <c r="AI6" s="58" t="n">
        <v>16700</v>
      </c>
      <c r="AJ6" s="58" t="n">
        <v>16700</v>
      </c>
      <c r="AK6" s="58" t="n">
        <v>16700</v>
      </c>
      <c r="AL6" s="58" t="n">
        <v>16700</v>
      </c>
    </row>
    <row r="7" customFormat="false" ht="15" hidden="false" customHeight="false" outlineLevel="0" collapsed="false">
      <c r="A7" s="36" t="s">
        <v>227</v>
      </c>
      <c r="B7" s="58" t="n">
        <v>0</v>
      </c>
      <c r="C7" s="58" t="n">
        <v>225</v>
      </c>
      <c r="D7" s="58" t="n">
        <v>1268</v>
      </c>
      <c r="E7" s="58" t="n">
        <v>2312</v>
      </c>
      <c r="F7" s="58" t="n">
        <v>3354</v>
      </c>
      <c r="G7" s="58" t="n">
        <v>4398</v>
      </c>
      <c r="H7" s="58" t="n">
        <v>5441</v>
      </c>
      <c r="I7" s="58" t="n">
        <v>6484</v>
      </c>
      <c r="J7" s="58" t="n">
        <v>7528</v>
      </c>
      <c r="K7" s="58" t="n">
        <v>8570</v>
      </c>
      <c r="L7" s="58" t="n">
        <v>9614</v>
      </c>
      <c r="M7" s="58" t="n">
        <v>10657</v>
      </c>
      <c r="N7" s="58" t="n">
        <v>11700</v>
      </c>
      <c r="O7" s="58" t="n">
        <v>13093</v>
      </c>
      <c r="P7" s="58" t="n">
        <v>14486</v>
      </c>
      <c r="Q7" s="58" t="n">
        <v>28628</v>
      </c>
      <c r="R7" s="58" t="n">
        <v>30272</v>
      </c>
      <c r="S7" s="58" t="n">
        <v>31914</v>
      </c>
      <c r="T7" s="58" t="n">
        <v>321557</v>
      </c>
      <c r="U7" s="58" t="n">
        <v>45534</v>
      </c>
      <c r="V7" s="58" t="n">
        <v>47510</v>
      </c>
      <c r="W7" s="58" t="n">
        <v>49486</v>
      </c>
      <c r="X7" s="58" t="n">
        <v>51462</v>
      </c>
      <c r="Y7" s="58" t="n">
        <v>53438</v>
      </c>
      <c r="Z7" s="58" t="n">
        <v>55414</v>
      </c>
      <c r="AA7" s="58" t="n">
        <v>55414</v>
      </c>
      <c r="AB7" s="58" t="n">
        <v>55414</v>
      </c>
      <c r="AC7" s="58" t="n">
        <v>55414</v>
      </c>
      <c r="AD7" s="58" t="n">
        <v>55414</v>
      </c>
      <c r="AE7" s="58" t="n">
        <v>55414</v>
      </c>
      <c r="AF7" s="58" t="n">
        <v>55414</v>
      </c>
      <c r="AG7" s="58" t="n">
        <v>55414</v>
      </c>
      <c r="AH7" s="58" t="n">
        <v>55414</v>
      </c>
      <c r="AI7" s="58" t="n">
        <v>55414</v>
      </c>
      <c r="AJ7" s="58" t="n">
        <v>55414</v>
      </c>
      <c r="AK7" s="58" t="n">
        <v>55414</v>
      </c>
      <c r="AL7" s="58" t="n">
        <v>55414</v>
      </c>
    </row>
    <row r="8" customFormat="false" ht="15" hidden="false" customHeight="false" outlineLevel="0" collapsed="false">
      <c r="A8" s="36" t="s">
        <v>228</v>
      </c>
      <c r="B8" s="58" t="n">
        <v>67000</v>
      </c>
      <c r="C8" s="58" t="n">
        <v>96146</v>
      </c>
      <c r="D8" s="58" t="n">
        <v>93292</v>
      </c>
      <c r="E8" s="58" t="n">
        <v>65437</v>
      </c>
      <c r="F8" s="58" t="n">
        <v>67583</v>
      </c>
      <c r="G8" s="58" t="n">
        <v>69730</v>
      </c>
      <c r="H8" s="58" t="n">
        <v>71875</v>
      </c>
      <c r="I8" s="58" t="n">
        <v>74020</v>
      </c>
      <c r="J8" s="58" t="n">
        <v>76167</v>
      </c>
      <c r="K8" s="58" t="n">
        <v>78313</v>
      </c>
      <c r="L8" s="58" t="n">
        <v>80458</v>
      </c>
      <c r="M8" s="58" t="n">
        <v>82604</v>
      </c>
      <c r="N8" s="58" t="n">
        <v>84750</v>
      </c>
      <c r="O8" s="58" t="n">
        <v>180646</v>
      </c>
      <c r="P8" s="58" t="n">
        <v>86542</v>
      </c>
      <c r="Q8" s="58" t="n">
        <v>112437</v>
      </c>
      <c r="R8" s="58" t="n">
        <v>88333</v>
      </c>
      <c r="S8" s="58" t="n">
        <v>89230</v>
      </c>
      <c r="T8" s="58" t="n">
        <v>90125</v>
      </c>
      <c r="U8" s="58" t="n">
        <v>91020</v>
      </c>
      <c r="V8" s="58" t="n">
        <v>91917</v>
      </c>
      <c r="W8" s="58" t="n">
        <v>92813</v>
      </c>
      <c r="X8" s="58" t="n">
        <v>93708</v>
      </c>
      <c r="Y8" s="58" t="n">
        <v>94604</v>
      </c>
      <c r="Z8" s="58" t="n">
        <v>95500</v>
      </c>
      <c r="AA8" s="58" t="n">
        <v>95500</v>
      </c>
      <c r="AB8" s="58" t="n">
        <v>95500</v>
      </c>
      <c r="AC8" s="58" t="n">
        <v>95500</v>
      </c>
      <c r="AD8" s="58" t="n">
        <v>95500</v>
      </c>
      <c r="AE8" s="58" t="n">
        <v>95500</v>
      </c>
      <c r="AF8" s="58" t="n">
        <v>95500</v>
      </c>
      <c r="AG8" s="58" t="n">
        <v>95500</v>
      </c>
      <c r="AH8" s="58" t="n">
        <v>95500</v>
      </c>
      <c r="AI8" s="58" t="n">
        <v>95500</v>
      </c>
      <c r="AJ8" s="58" t="n">
        <v>95500</v>
      </c>
      <c r="AK8" s="58" t="n">
        <v>95500</v>
      </c>
      <c r="AL8" s="58" t="n">
        <v>95500</v>
      </c>
    </row>
    <row r="9" customFormat="false" ht="15" hidden="false" customHeight="false" outlineLevel="0" collapsed="false">
      <c r="A9" s="36" t="s">
        <v>229</v>
      </c>
      <c r="B9" s="58" t="n">
        <v>70000</v>
      </c>
      <c r="C9" s="58" t="n">
        <v>107708</v>
      </c>
      <c r="D9" s="58" t="n">
        <v>105417</v>
      </c>
      <c r="E9" s="58" t="n">
        <v>83125</v>
      </c>
      <c r="F9" s="58" t="n">
        <v>85833</v>
      </c>
      <c r="G9" s="58" t="n">
        <v>88542</v>
      </c>
      <c r="H9" s="58" t="n">
        <v>95250</v>
      </c>
      <c r="I9" s="58" t="n">
        <v>97958</v>
      </c>
      <c r="J9" s="58" t="n">
        <v>100667</v>
      </c>
      <c r="K9" s="58" t="n">
        <v>103375</v>
      </c>
      <c r="L9" s="58" t="n">
        <v>106083</v>
      </c>
      <c r="M9" s="58" t="n">
        <v>108792</v>
      </c>
      <c r="N9" s="58" t="n">
        <v>117500</v>
      </c>
      <c r="O9" s="58" t="n">
        <v>213958</v>
      </c>
      <c r="P9" s="58" t="n">
        <v>127417</v>
      </c>
      <c r="Q9" s="58" t="n">
        <v>153875</v>
      </c>
      <c r="R9" s="58" t="n">
        <v>130333</v>
      </c>
      <c r="S9" s="58" t="n">
        <v>131792</v>
      </c>
      <c r="T9" s="58" t="n">
        <v>141250</v>
      </c>
      <c r="U9" s="58" t="n">
        <v>142708</v>
      </c>
      <c r="V9" s="58" t="n">
        <v>144167</v>
      </c>
      <c r="W9" s="58" t="n">
        <v>145625</v>
      </c>
      <c r="X9" s="58" t="n">
        <v>147083</v>
      </c>
      <c r="Y9" s="58" t="n">
        <v>148542</v>
      </c>
      <c r="Z9" s="58" t="n">
        <v>150000</v>
      </c>
      <c r="AA9" s="58" t="n">
        <v>150000</v>
      </c>
      <c r="AB9" s="58" t="n">
        <v>150000</v>
      </c>
      <c r="AC9" s="58" t="n">
        <v>150000</v>
      </c>
      <c r="AD9" s="58" t="n">
        <v>150000</v>
      </c>
      <c r="AE9" s="58" t="n">
        <v>150000</v>
      </c>
      <c r="AF9" s="58" t="n">
        <v>150000</v>
      </c>
      <c r="AG9" s="58" t="n">
        <v>150000</v>
      </c>
      <c r="AH9" s="58" t="n">
        <v>150000</v>
      </c>
      <c r="AI9" s="58" t="n">
        <v>150000</v>
      </c>
      <c r="AJ9" s="58" t="n">
        <v>150000</v>
      </c>
      <c r="AK9" s="58" t="n">
        <v>150000</v>
      </c>
      <c r="AL9" s="58" t="n">
        <v>150000</v>
      </c>
    </row>
    <row r="10" customFormat="false" ht="15" hidden="false" customHeight="false" outlineLevel="0" collapsed="false">
      <c r="A10" s="36" t="s">
        <v>230</v>
      </c>
      <c r="B10" s="58" t="n">
        <v>70533</v>
      </c>
      <c r="C10" s="58" t="n">
        <v>108341</v>
      </c>
      <c r="D10" s="58" t="n">
        <v>106150</v>
      </c>
      <c r="E10" s="58" t="n">
        <v>83958</v>
      </c>
      <c r="F10" s="58" t="n">
        <v>86766</v>
      </c>
      <c r="G10" s="58" t="n">
        <v>89575</v>
      </c>
      <c r="H10" s="58" t="n">
        <v>96383</v>
      </c>
      <c r="I10" s="58" t="n">
        <v>99191</v>
      </c>
      <c r="J10" s="58" t="n">
        <v>102000</v>
      </c>
      <c r="K10" s="58" t="n">
        <v>104808</v>
      </c>
      <c r="L10" s="58" t="n">
        <v>107616</v>
      </c>
      <c r="M10" s="58" t="n">
        <v>110425</v>
      </c>
      <c r="N10" s="58" t="n">
        <v>119233</v>
      </c>
      <c r="O10" s="58" t="n">
        <v>215791</v>
      </c>
      <c r="P10" s="58" t="n">
        <v>129350</v>
      </c>
      <c r="Q10" s="58" t="n">
        <v>155908</v>
      </c>
      <c r="R10" s="58" t="n">
        <v>132466</v>
      </c>
      <c r="S10" s="58" t="n">
        <v>134025</v>
      </c>
      <c r="T10" s="58" t="n">
        <v>143583</v>
      </c>
      <c r="U10" s="58" t="n">
        <v>145141</v>
      </c>
      <c r="V10" s="58" t="n">
        <v>146700</v>
      </c>
      <c r="W10" s="58" t="n">
        <v>148258</v>
      </c>
      <c r="X10" s="58" t="n">
        <v>149816</v>
      </c>
      <c r="Y10" s="58" t="n">
        <v>151375</v>
      </c>
      <c r="Z10" s="58" t="n">
        <v>152933</v>
      </c>
      <c r="AA10" s="58" t="n">
        <v>152933</v>
      </c>
      <c r="AB10" s="58" t="n">
        <v>152933</v>
      </c>
      <c r="AC10" s="58" t="n">
        <v>152933</v>
      </c>
      <c r="AD10" s="58" t="n">
        <v>152933</v>
      </c>
      <c r="AE10" s="58" t="n">
        <v>152933</v>
      </c>
      <c r="AF10" s="58" t="n">
        <v>152933</v>
      </c>
      <c r="AG10" s="58" t="n">
        <v>152933</v>
      </c>
      <c r="AH10" s="58" t="n">
        <v>152933</v>
      </c>
      <c r="AI10" s="58" t="n">
        <v>152933</v>
      </c>
      <c r="AJ10" s="58" t="n">
        <v>152933</v>
      </c>
      <c r="AK10" s="58" t="n">
        <v>152933</v>
      </c>
      <c r="AL10" s="58" t="n">
        <v>152933</v>
      </c>
    </row>
    <row r="12" customFormat="false" ht="23.85" hidden="false" customHeight="false" outlineLevel="0" collapsed="false">
      <c r="A12" s="5" t="s">
        <v>231</v>
      </c>
      <c r="B12" s="37" t="n">
        <f aca="false">CHOOSE(Assumptions!$C$4,B5,B6,B7)</f>
        <v>0</v>
      </c>
      <c r="C12" s="37" t="n">
        <f aca="false">CHOOSE(Assumptions!$C$4,C5,C6,C7)</f>
        <v>225</v>
      </c>
      <c r="D12" s="37" t="n">
        <f aca="false">CHOOSE(Assumptions!$C$4,D5,D6,D7)</f>
        <v>586</v>
      </c>
      <c r="E12" s="37" t="n">
        <f aca="false">CHOOSE(Assumptions!$C$4,E5,E6,E7)</f>
        <v>948</v>
      </c>
      <c r="F12" s="37" t="n">
        <f aca="false">CHOOSE(Assumptions!$C$4,F5,F6,F7)</f>
        <v>1309</v>
      </c>
      <c r="G12" s="37" t="n">
        <f aca="false">CHOOSE(Assumptions!$C$4,G5,G6,G7)</f>
        <v>1670</v>
      </c>
      <c r="H12" s="37" t="n">
        <f aca="false">CHOOSE(Assumptions!$C$4,H5,H6,H7)</f>
        <v>2032</v>
      </c>
      <c r="I12" s="37" t="n">
        <f aca="false">CHOOSE(Assumptions!$C$4,I5,I6,I7)</f>
        <v>2393</v>
      </c>
      <c r="J12" s="37" t="n">
        <f aca="false">CHOOSE(Assumptions!$C$4,J5,J6,J7)</f>
        <v>2754</v>
      </c>
      <c r="K12" s="37" t="n">
        <f aca="false">CHOOSE(Assumptions!$C$4,K5,K6,K7)</f>
        <v>3116</v>
      </c>
      <c r="L12" s="37" t="n">
        <f aca="false">CHOOSE(Assumptions!$C$4,L5,L6,L7)</f>
        <v>3478</v>
      </c>
      <c r="M12" s="37" t="n">
        <f aca="false">CHOOSE(Assumptions!$C$4,M5,M6,M7)</f>
        <v>3838</v>
      </c>
      <c r="N12" s="37" t="n">
        <f aca="false">CHOOSE(Assumptions!$C$4,N5,N6,N7)</f>
        <v>4200</v>
      </c>
      <c r="O12" s="37" t="n">
        <f aca="false">CHOOSE(Assumptions!$C$4,O5,O6,O7)</f>
        <v>4700</v>
      </c>
      <c r="P12" s="37" t="n">
        <f aca="false">CHOOSE(Assumptions!$C$4,P5,P6,P7)</f>
        <v>5200</v>
      </c>
      <c r="Q12" s="37" t="n">
        <f aca="false">CHOOSE(Assumptions!$C$4,Q5,Q6,Q7)</f>
        <v>7400</v>
      </c>
      <c r="R12" s="37" t="n">
        <f aca="false">CHOOSE(Assumptions!$C$4,R5,R6,R7)</f>
        <v>7933</v>
      </c>
      <c r="S12" s="37" t="n">
        <f aca="false">CHOOSE(Assumptions!$C$4,S5,S6,S7)</f>
        <v>8467</v>
      </c>
      <c r="T12" s="37" t="n">
        <f aca="false">CHOOSE(Assumptions!$C$4,T5,T6,T7)</f>
        <v>122750</v>
      </c>
      <c r="U12" s="37" t="n">
        <f aca="false">CHOOSE(Assumptions!$C$4,U5,U6,U7)</f>
        <v>13408</v>
      </c>
      <c r="V12" s="37" t="n">
        <f aca="false">CHOOSE(Assumptions!$C$4,V5,V6,V7)</f>
        <v>14067</v>
      </c>
      <c r="W12" s="37" t="n">
        <f aca="false">CHOOSE(Assumptions!$C$4,W5,W6,W7)</f>
        <v>14725</v>
      </c>
      <c r="X12" s="37" t="n">
        <f aca="false">CHOOSE(Assumptions!$C$4,X5,X6,X7)</f>
        <v>15383</v>
      </c>
      <c r="Y12" s="37" t="n">
        <f aca="false">CHOOSE(Assumptions!$C$4,Y5,Y6,Y7)</f>
        <v>16042</v>
      </c>
      <c r="Z12" s="37" t="n">
        <f aca="false">CHOOSE(Assumptions!$C$4,Z5,Z6,Z7)</f>
        <v>16700</v>
      </c>
      <c r="AA12" s="37" t="n">
        <f aca="false">CHOOSE(Assumptions!$C$4,AA5,AA6,AA7)</f>
        <v>16700</v>
      </c>
      <c r="AB12" s="37" t="n">
        <f aca="false">CHOOSE(Assumptions!$C$4,AB5,AB6,AB7)</f>
        <v>16700</v>
      </c>
      <c r="AC12" s="37" t="n">
        <f aca="false">CHOOSE(Assumptions!$C$4,AC5,AC6,AC7)</f>
        <v>16700</v>
      </c>
      <c r="AD12" s="37" t="n">
        <f aca="false">CHOOSE(Assumptions!$C$4,AD5,AD6,AD7)</f>
        <v>16700</v>
      </c>
      <c r="AE12" s="37" t="n">
        <f aca="false">CHOOSE(Assumptions!$C$4,AE5,AE6,AE7)</f>
        <v>16700</v>
      </c>
      <c r="AF12" s="37" t="n">
        <f aca="false">CHOOSE(Assumptions!$C$4,AF5,AF6,AF7)</f>
        <v>16700</v>
      </c>
      <c r="AG12" s="37" t="n">
        <f aca="false">CHOOSE(Assumptions!$C$4,AG5,AG6,AG7)</f>
        <v>16700</v>
      </c>
      <c r="AH12" s="37" t="n">
        <f aca="false">CHOOSE(Assumptions!$C$4,AH5,AH6,AH7)</f>
        <v>16700</v>
      </c>
      <c r="AI12" s="37" t="n">
        <f aca="false">CHOOSE(Assumptions!$C$4,AI5,AI6,AI7)</f>
        <v>16700</v>
      </c>
      <c r="AJ12" s="37" t="n">
        <f aca="false">CHOOSE(Assumptions!$C$4,AJ5,AJ6,AJ7)</f>
        <v>16700</v>
      </c>
      <c r="AK12" s="37" t="n">
        <f aca="false">CHOOSE(Assumptions!$C$4,AK5,AK6,AK7)</f>
        <v>16700</v>
      </c>
      <c r="AL12" s="37" t="n">
        <f aca="false">CHOOSE(Assumptions!$C$4,AL5,AL6,AL7)</f>
        <v>16700</v>
      </c>
    </row>
    <row r="13" customFormat="false" ht="23.85" hidden="false" customHeight="false" outlineLevel="0" collapsed="false">
      <c r="A13" s="5" t="s">
        <v>232</v>
      </c>
      <c r="B13" s="37" t="n">
        <f aca="false">CHOOSE(Assumptions!$C$4,B8,B9,B10)</f>
        <v>70000</v>
      </c>
      <c r="C13" s="37" t="n">
        <f aca="false">CHOOSE(Assumptions!$C$4,C8,C9,C10)</f>
        <v>107708</v>
      </c>
      <c r="D13" s="37" t="n">
        <f aca="false">CHOOSE(Assumptions!$C$4,D8,D9,D10)</f>
        <v>105417</v>
      </c>
      <c r="E13" s="37" t="n">
        <f aca="false">CHOOSE(Assumptions!$C$4,E8,E9,E10)</f>
        <v>83125</v>
      </c>
      <c r="F13" s="37" t="n">
        <f aca="false">CHOOSE(Assumptions!$C$4,F8,F9,F10)</f>
        <v>85833</v>
      </c>
      <c r="G13" s="37" t="n">
        <f aca="false">CHOOSE(Assumptions!$C$4,G8,G9,G10)</f>
        <v>88542</v>
      </c>
      <c r="H13" s="37" t="n">
        <f aca="false">CHOOSE(Assumptions!$C$4,H8,H9,H10)</f>
        <v>95250</v>
      </c>
      <c r="I13" s="37" t="n">
        <f aca="false">CHOOSE(Assumptions!$C$4,I8,I9,I10)</f>
        <v>97958</v>
      </c>
      <c r="J13" s="37" t="n">
        <f aca="false">CHOOSE(Assumptions!$C$4,J8,J9,J10)</f>
        <v>100667</v>
      </c>
      <c r="K13" s="37" t="n">
        <f aca="false">CHOOSE(Assumptions!$C$4,K8,K9,K10)</f>
        <v>103375</v>
      </c>
      <c r="L13" s="37" t="n">
        <f aca="false">CHOOSE(Assumptions!$C$4,L8,L9,L10)</f>
        <v>106083</v>
      </c>
      <c r="M13" s="37" t="n">
        <f aca="false">CHOOSE(Assumptions!$C$4,M8,M9,M10)</f>
        <v>108792</v>
      </c>
      <c r="N13" s="37" t="n">
        <f aca="false">CHOOSE(Assumptions!$C$4,N8,N9,N10)</f>
        <v>117500</v>
      </c>
      <c r="O13" s="37" t="n">
        <f aca="false">CHOOSE(Assumptions!$C$4,O8,O9,O10)</f>
        <v>213958</v>
      </c>
      <c r="P13" s="37" t="n">
        <f aca="false">CHOOSE(Assumptions!$C$4,P8,P9,P10)</f>
        <v>127417</v>
      </c>
      <c r="Q13" s="37" t="n">
        <f aca="false">CHOOSE(Assumptions!$C$4,Q8,Q9,Q10)</f>
        <v>153875</v>
      </c>
      <c r="R13" s="37" t="n">
        <f aca="false">CHOOSE(Assumptions!$C$4,R8,R9,R10)</f>
        <v>130333</v>
      </c>
      <c r="S13" s="37" t="n">
        <f aca="false">CHOOSE(Assumptions!$C$4,S8,S9,S10)</f>
        <v>131792</v>
      </c>
      <c r="T13" s="37" t="n">
        <f aca="false">CHOOSE(Assumptions!$C$4,T8,T9,T10)</f>
        <v>141250</v>
      </c>
      <c r="U13" s="37" t="n">
        <f aca="false">CHOOSE(Assumptions!$C$4,U8,U9,U10)</f>
        <v>142708</v>
      </c>
      <c r="V13" s="37" t="n">
        <f aca="false">CHOOSE(Assumptions!$C$4,V8,V9,V10)</f>
        <v>144167</v>
      </c>
      <c r="W13" s="37" t="n">
        <f aca="false">CHOOSE(Assumptions!$C$4,W8,W9,W10)</f>
        <v>145625</v>
      </c>
      <c r="X13" s="37" t="n">
        <f aca="false">CHOOSE(Assumptions!$C$4,X8,X9,X10)</f>
        <v>147083</v>
      </c>
      <c r="Y13" s="37" t="n">
        <f aca="false">CHOOSE(Assumptions!$C$4,Y8,Y9,Y10)</f>
        <v>148542</v>
      </c>
      <c r="Z13" s="37" t="n">
        <f aca="false">CHOOSE(Assumptions!$C$4,Z8,Z9,Z10)</f>
        <v>150000</v>
      </c>
      <c r="AA13" s="37" t="n">
        <f aca="false">CHOOSE(Assumptions!$C$4,AA8,AA9,AA10)</f>
        <v>150000</v>
      </c>
      <c r="AB13" s="37" t="n">
        <f aca="false">CHOOSE(Assumptions!$C$4,AB8,AB9,AB10)</f>
        <v>150000</v>
      </c>
      <c r="AC13" s="37" t="n">
        <f aca="false">CHOOSE(Assumptions!$C$4,AC8,AC9,AC10)</f>
        <v>150000</v>
      </c>
      <c r="AD13" s="37" t="n">
        <f aca="false">CHOOSE(Assumptions!$C$4,AD8,AD9,AD10)</f>
        <v>150000</v>
      </c>
      <c r="AE13" s="37" t="n">
        <f aca="false">CHOOSE(Assumptions!$C$4,AE8,AE9,AE10)</f>
        <v>150000</v>
      </c>
      <c r="AF13" s="37" t="n">
        <f aca="false">CHOOSE(Assumptions!$C$4,AF8,AF9,AF10)</f>
        <v>150000</v>
      </c>
      <c r="AG13" s="37" t="n">
        <f aca="false">CHOOSE(Assumptions!$C$4,AG8,AG9,AG10)</f>
        <v>150000</v>
      </c>
      <c r="AH13" s="37" t="n">
        <f aca="false">CHOOSE(Assumptions!$C$4,AH8,AH9,AH10)</f>
        <v>150000</v>
      </c>
      <c r="AI13" s="37" t="n">
        <f aca="false">CHOOSE(Assumptions!$C$4,AI8,AI9,AI10)</f>
        <v>150000</v>
      </c>
      <c r="AJ13" s="37" t="n">
        <f aca="false">CHOOSE(Assumptions!$C$4,AJ8,AJ9,AJ10)</f>
        <v>150000</v>
      </c>
      <c r="AK13" s="37" t="n">
        <f aca="false">CHOOSE(Assumptions!$C$4,AK8,AK9,AK10)</f>
        <v>150000</v>
      </c>
      <c r="AL13" s="37" t="n">
        <f aca="false">CHOOSE(Assumptions!$C$4,AL8,AL9,AL10)</f>
        <v>150000</v>
      </c>
    </row>
    <row r="14" customFormat="false" ht="23.85" hidden="false" customHeight="false" outlineLevel="0" collapsed="false">
      <c r="A14" s="52" t="s">
        <v>233</v>
      </c>
      <c r="B14" s="53" t="n">
        <f aca="false">B12-B13</f>
        <v>-70000</v>
      </c>
      <c r="C14" s="53" t="n">
        <f aca="false">C12-C13</f>
        <v>-107483</v>
      </c>
      <c r="D14" s="53" t="n">
        <f aca="false">D12-D13</f>
        <v>-104831</v>
      </c>
      <c r="E14" s="53" t="n">
        <f aca="false">E12-E13</f>
        <v>-82177</v>
      </c>
      <c r="F14" s="53" t="n">
        <f aca="false">F12-F13</f>
        <v>-84524</v>
      </c>
      <c r="G14" s="53" t="n">
        <f aca="false">G12-G13</f>
        <v>-86872</v>
      </c>
      <c r="H14" s="53" t="n">
        <f aca="false">H12-H13</f>
        <v>-93218</v>
      </c>
      <c r="I14" s="53" t="n">
        <f aca="false">I12-I13</f>
        <v>-95565</v>
      </c>
      <c r="J14" s="53" t="n">
        <f aca="false">J12-J13</f>
        <v>-97913</v>
      </c>
      <c r="K14" s="53" t="n">
        <f aca="false">K12-K13</f>
        <v>-100259</v>
      </c>
      <c r="L14" s="53" t="n">
        <f aca="false">L12-L13</f>
        <v>-102605</v>
      </c>
      <c r="M14" s="53" t="n">
        <f aca="false">M12-M13</f>
        <v>-104954</v>
      </c>
      <c r="N14" s="53" t="n">
        <f aca="false">N12-N13</f>
        <v>-113300</v>
      </c>
      <c r="O14" s="53" t="n">
        <f aca="false">O12-O13</f>
        <v>-209258</v>
      </c>
      <c r="P14" s="53" t="n">
        <f aca="false">P12-P13</f>
        <v>-122217</v>
      </c>
      <c r="Q14" s="53" t="n">
        <f aca="false">Q12-Q13</f>
        <v>-146475</v>
      </c>
      <c r="R14" s="53" t="n">
        <f aca="false">R12-R13</f>
        <v>-122400</v>
      </c>
      <c r="S14" s="53" t="n">
        <f aca="false">S12-S13</f>
        <v>-123325</v>
      </c>
      <c r="T14" s="53" t="n">
        <f aca="false">T12-T13</f>
        <v>-18500</v>
      </c>
      <c r="U14" s="53" t="n">
        <f aca="false">U12-U13</f>
        <v>-129300</v>
      </c>
      <c r="V14" s="53" t="n">
        <f aca="false">V12-V13</f>
        <v>-130100</v>
      </c>
      <c r="W14" s="53" t="n">
        <f aca="false">W12-W13</f>
        <v>-130900</v>
      </c>
      <c r="X14" s="53" t="n">
        <f aca="false">X12-X13</f>
        <v>-131700</v>
      </c>
      <c r="Y14" s="53" t="n">
        <f aca="false">Y12-Y13</f>
        <v>-132500</v>
      </c>
      <c r="Z14" s="53" t="n">
        <f aca="false">Z12-Z13</f>
        <v>-133300</v>
      </c>
      <c r="AA14" s="53" t="n">
        <f aca="false">AA12-AA13</f>
        <v>-133300</v>
      </c>
      <c r="AB14" s="53" t="n">
        <f aca="false">AB12-AB13</f>
        <v>-133300</v>
      </c>
      <c r="AC14" s="53" t="n">
        <f aca="false">AC12-AC13</f>
        <v>-133300</v>
      </c>
      <c r="AD14" s="53" t="n">
        <f aca="false">AD12-AD13</f>
        <v>-133300</v>
      </c>
      <c r="AE14" s="53" t="n">
        <f aca="false">AE12-AE13</f>
        <v>-133300</v>
      </c>
      <c r="AF14" s="53" t="n">
        <f aca="false">AF12-AF13</f>
        <v>-133300</v>
      </c>
      <c r="AG14" s="53" t="n">
        <f aca="false">AG12-AG13</f>
        <v>-133300</v>
      </c>
      <c r="AH14" s="53" t="n">
        <f aca="false">AH12-AH13</f>
        <v>-133300</v>
      </c>
      <c r="AI14" s="53" t="n">
        <f aca="false">AI12-AI13</f>
        <v>-133300</v>
      </c>
      <c r="AJ14" s="53" t="n">
        <f aca="false">AJ12-AJ13</f>
        <v>-133300</v>
      </c>
      <c r="AK14" s="53" t="n">
        <f aca="false">AK12-AK13</f>
        <v>-133300</v>
      </c>
      <c r="AL14" s="53" t="n">
        <f aca="false">AL12-AL13</f>
        <v>-133300</v>
      </c>
    </row>
    <row r="15" customFormat="false" ht="23.85" hidden="false" customHeight="false" outlineLevel="0" collapsed="false">
      <c r="A15" s="52" t="s">
        <v>234</v>
      </c>
      <c r="B15" s="54" t="n">
        <f aca="false">Assumptions!$C$13+B14</f>
        <v>1620000</v>
      </c>
      <c r="C15" s="54" t="n">
        <f aca="false">B15+C14</f>
        <v>1512517</v>
      </c>
      <c r="D15" s="54" t="n">
        <f aca="false">C15+D14</f>
        <v>1407686</v>
      </c>
      <c r="E15" s="54" t="n">
        <f aca="false">D15+E14</f>
        <v>1325509</v>
      </c>
      <c r="F15" s="54" t="n">
        <f aca="false">E15+F14</f>
        <v>1240985</v>
      </c>
      <c r="G15" s="54" t="n">
        <f aca="false">F15+G14</f>
        <v>1154113</v>
      </c>
      <c r="H15" s="54" t="n">
        <f aca="false">G15+H14</f>
        <v>1060895</v>
      </c>
      <c r="I15" s="54" t="n">
        <f aca="false">H15+I14</f>
        <v>965330</v>
      </c>
      <c r="J15" s="54" t="n">
        <f aca="false">I15+J14</f>
        <v>867417</v>
      </c>
      <c r="K15" s="54" t="n">
        <f aca="false">J15+K14</f>
        <v>767158</v>
      </c>
      <c r="L15" s="54" t="n">
        <f aca="false">K15+L14</f>
        <v>664553</v>
      </c>
      <c r="M15" s="54" t="n">
        <f aca="false">L15+M14</f>
        <v>559599</v>
      </c>
      <c r="N15" s="54" t="n">
        <f aca="false">M15+N14</f>
        <v>446299</v>
      </c>
      <c r="O15" s="54" t="n">
        <f aca="false">N15+O14</f>
        <v>237041</v>
      </c>
      <c r="P15" s="54" t="n">
        <f aca="false">O15+P14</f>
        <v>114824</v>
      </c>
      <c r="Q15" s="54" t="n">
        <f aca="false">P15+Q14</f>
        <v>-31651</v>
      </c>
      <c r="R15" s="54" t="n">
        <f aca="false">Q15+R14</f>
        <v>-154051</v>
      </c>
      <c r="S15" s="54" t="n">
        <f aca="false">R15+S14</f>
        <v>-277376</v>
      </c>
      <c r="T15" s="54" t="n">
        <f aca="false">S15+T14</f>
        <v>-295876</v>
      </c>
      <c r="U15" s="54" t="n">
        <f aca="false">T15+U14</f>
        <v>-425176</v>
      </c>
      <c r="V15" s="54" t="n">
        <f aca="false">U15+V14</f>
        <v>-555276</v>
      </c>
      <c r="W15" s="54" t="n">
        <f aca="false">V15+W14</f>
        <v>-686176</v>
      </c>
      <c r="X15" s="54" t="n">
        <f aca="false">W15+X14</f>
        <v>-817876</v>
      </c>
      <c r="Y15" s="54" t="n">
        <f aca="false">X15+Y14</f>
        <v>-950376</v>
      </c>
      <c r="Z15" s="54" t="n">
        <f aca="false">Y15+Z14</f>
        <v>-1083676</v>
      </c>
      <c r="AA15" s="54" t="n">
        <f aca="false">Z15+AA14</f>
        <v>-1216976</v>
      </c>
      <c r="AB15" s="54" t="n">
        <f aca="false">AA15+AB14</f>
        <v>-1350276</v>
      </c>
      <c r="AC15" s="54" t="n">
        <f aca="false">AB15+AC14</f>
        <v>-1483576</v>
      </c>
      <c r="AD15" s="54" t="n">
        <f aca="false">AC15+AD14</f>
        <v>-1616876</v>
      </c>
      <c r="AE15" s="54" t="n">
        <f aca="false">AD15+AE14</f>
        <v>-1750176</v>
      </c>
      <c r="AF15" s="54" t="n">
        <f aca="false">AE15+AF14</f>
        <v>-1883476</v>
      </c>
      <c r="AG15" s="54" t="n">
        <f aca="false">AF15+AG14</f>
        <v>-2016776</v>
      </c>
      <c r="AH15" s="54" t="n">
        <f aca="false">AG15+AH14</f>
        <v>-2150076</v>
      </c>
      <c r="AI15" s="54" t="n">
        <f aca="false">AH15+AI14</f>
        <v>-2283376</v>
      </c>
      <c r="AJ15" s="54" t="n">
        <f aca="false">AI15+AJ14</f>
        <v>-2416676</v>
      </c>
      <c r="AK15" s="54" t="n">
        <f aca="false">AJ15+AK14</f>
        <v>-2549976</v>
      </c>
      <c r="AL15" s="54" t="n">
        <f aca="false">AK15+AL14</f>
        <v>-2683276</v>
      </c>
    </row>
    <row r="17" customFormat="false" ht="15" hidden="false" customHeight="false" outlineLevel="0" collapsed="false">
      <c r="A17" s="4" t="s">
        <v>235</v>
      </c>
      <c r="C17" s="6" t="s">
        <v>236</v>
      </c>
    </row>
    <row r="18" customFormat="false" ht="15" hidden="false" customHeight="false" outlineLevel="0" collapsed="false">
      <c r="A18" s="4" t="s">
        <v>237</v>
      </c>
      <c r="C18" s="59" t="s">
        <v>238</v>
      </c>
    </row>
    <row r="19" customFormat="false" ht="54" hidden="false" customHeight="true" outlineLevel="0" collapsed="false">
      <c r="A19" s="60" t="s">
        <v>239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</sheetData>
  <mergeCells count="3">
    <mergeCell ref="A1:N1"/>
    <mergeCell ref="A2:N2"/>
    <mergeCell ref="A19:N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0" min="2" style="0" width="9"/>
  </cols>
  <sheetData>
    <row r="1" customFormat="false" ht="31.5" hidden="false" customHeight="true" outlineLevel="0" collapsed="false">
      <c r="A1" s="1" t="s">
        <v>240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.75" hidden="false" customHeight="true" outlineLevel="0" collapsed="false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15" t="s">
        <v>242</v>
      </c>
      <c r="B4" s="15" t="s">
        <v>120</v>
      </c>
      <c r="C4" s="15" t="s">
        <v>121</v>
      </c>
      <c r="D4" s="15" t="s">
        <v>122</v>
      </c>
      <c r="E4" s="15" t="s">
        <v>123</v>
      </c>
      <c r="F4" s="15" t="s">
        <v>124</v>
      </c>
      <c r="G4" s="15" t="s">
        <v>125</v>
      </c>
      <c r="H4" s="15" t="s">
        <v>126</v>
      </c>
      <c r="I4" s="15" t="s">
        <v>169</v>
      </c>
      <c r="J4" s="15" t="s">
        <v>170</v>
      </c>
      <c r="K4" s="15" t="s">
        <v>127</v>
      </c>
      <c r="L4" s="15" t="s">
        <v>171</v>
      </c>
      <c r="M4" s="15" t="s">
        <v>172</v>
      </c>
      <c r="N4" s="15" t="s">
        <v>128</v>
      </c>
      <c r="O4" s="15" t="s">
        <v>129</v>
      </c>
      <c r="P4" s="15" t="s">
        <v>130</v>
      </c>
      <c r="Q4" s="15" t="s">
        <v>131</v>
      </c>
      <c r="R4" s="15" t="s">
        <v>132</v>
      </c>
      <c r="S4" s="15" t="s">
        <v>133</v>
      </c>
      <c r="T4" s="15" t="s">
        <v>134</v>
      </c>
    </row>
    <row r="5" customFormat="false" ht="15" hidden="false" customHeight="false" outlineLevel="0" collapsed="false">
      <c r="A5" s="5" t="s">
        <v>243</v>
      </c>
      <c r="B5" s="37" t="n">
        <v>0</v>
      </c>
      <c r="C5" s="37" t="n">
        <v>450</v>
      </c>
      <c r="D5" s="37" t="n">
        <v>1173</v>
      </c>
      <c r="E5" s="37" t="n">
        <v>1895</v>
      </c>
      <c r="F5" s="37" t="n">
        <v>2618</v>
      </c>
      <c r="G5" s="37" t="n">
        <v>3341</v>
      </c>
      <c r="H5" s="37" t="n">
        <v>4064</v>
      </c>
      <c r="I5" s="37" t="n">
        <v>4786</v>
      </c>
      <c r="J5" s="37" t="n">
        <v>5509</v>
      </c>
      <c r="K5" s="37" t="n">
        <v>6232</v>
      </c>
      <c r="L5" s="37" t="n">
        <v>6955</v>
      </c>
      <c r="M5" s="37" t="n">
        <v>7677</v>
      </c>
      <c r="N5" s="37" t="n">
        <v>8400</v>
      </c>
      <c r="O5" s="37" t="n">
        <v>11400</v>
      </c>
      <c r="P5" s="37" t="n">
        <v>14400</v>
      </c>
      <c r="Q5" s="37" t="n">
        <v>17400</v>
      </c>
      <c r="R5" s="37" t="n">
        <v>20400</v>
      </c>
      <c r="S5" s="37" t="n">
        <v>20400</v>
      </c>
      <c r="T5" s="37" t="n">
        <v>20400</v>
      </c>
    </row>
    <row r="6" customFormat="false" ht="15" hidden="false" customHeight="false" outlineLevel="0" collapsed="false">
      <c r="A6" s="5" t="s">
        <v>244</v>
      </c>
      <c r="B6" s="37" t="n">
        <v>0</v>
      </c>
      <c r="C6" s="37" t="n">
        <v>450</v>
      </c>
      <c r="D6" s="37" t="n">
        <v>1173</v>
      </c>
      <c r="E6" s="37" t="n">
        <v>1895</v>
      </c>
      <c r="F6" s="37" t="n">
        <v>2618</v>
      </c>
      <c r="G6" s="37" t="n">
        <v>3341</v>
      </c>
      <c r="H6" s="37" t="n">
        <v>4064</v>
      </c>
      <c r="I6" s="37" t="n">
        <v>4786</v>
      </c>
      <c r="J6" s="37" t="n">
        <v>5509</v>
      </c>
      <c r="K6" s="37" t="n">
        <v>6232</v>
      </c>
      <c r="L6" s="37" t="n">
        <v>6955</v>
      </c>
      <c r="M6" s="37" t="n">
        <v>7677</v>
      </c>
      <c r="N6" s="37" t="n">
        <v>8400</v>
      </c>
      <c r="O6" s="37" t="n">
        <v>11400</v>
      </c>
      <c r="P6" s="37" t="n">
        <v>14400</v>
      </c>
      <c r="Q6" s="37" t="n">
        <v>17400</v>
      </c>
      <c r="R6" s="37" t="n">
        <v>20400</v>
      </c>
      <c r="S6" s="37" t="n">
        <v>20400</v>
      </c>
      <c r="T6" s="37" t="n">
        <v>20400</v>
      </c>
    </row>
    <row r="7" customFormat="false" ht="15" hidden="false" customHeight="false" outlineLevel="0" collapsed="false">
      <c r="A7" s="52" t="s">
        <v>245</v>
      </c>
      <c r="B7" s="53" t="n">
        <f aca="false">B5*Assumptions!$C$14+B6*Assumptions!$C$15</f>
        <v>0</v>
      </c>
      <c r="C7" s="53" t="n">
        <f aca="false">C5*Assumptions!$C$14+C6*Assumptions!$C$15</f>
        <v>360</v>
      </c>
      <c r="D7" s="53" t="n">
        <f aca="false">D5*Assumptions!$C$14+D6*Assumptions!$C$15</f>
        <v>938.4</v>
      </c>
      <c r="E7" s="53" t="n">
        <f aca="false">E5*Assumptions!$C$14+E6*Assumptions!$C$15</f>
        <v>1516</v>
      </c>
      <c r="F7" s="53" t="n">
        <f aca="false">F5*Assumptions!$C$14+F6*Assumptions!$C$15</f>
        <v>2094.4</v>
      </c>
      <c r="G7" s="53" t="n">
        <f aca="false">G5*Assumptions!$C$14+G6*Assumptions!$C$15</f>
        <v>2672.8</v>
      </c>
      <c r="H7" s="53" t="n">
        <f aca="false">H5*Assumptions!$C$14+H6*Assumptions!$C$15</f>
        <v>3251.2</v>
      </c>
      <c r="I7" s="53" t="n">
        <f aca="false">I5*Assumptions!$C$14+I6*Assumptions!$C$15</f>
        <v>3828.8</v>
      </c>
      <c r="J7" s="53" t="n">
        <f aca="false">J5*Assumptions!$C$14+J6*Assumptions!$C$15</f>
        <v>4407.2</v>
      </c>
      <c r="K7" s="53" t="n">
        <f aca="false">K5*Assumptions!$C$14+K6*Assumptions!$C$15</f>
        <v>4985.6</v>
      </c>
      <c r="L7" s="53" t="n">
        <f aca="false">L5*Assumptions!$C$14+L6*Assumptions!$C$15</f>
        <v>5564</v>
      </c>
      <c r="M7" s="53" t="n">
        <f aca="false">M5*Assumptions!$C$14+M6*Assumptions!$C$15</f>
        <v>6141.6</v>
      </c>
      <c r="N7" s="53" t="n">
        <f aca="false">N5*Assumptions!$C$14+N6*Assumptions!$C$15</f>
        <v>6720</v>
      </c>
      <c r="O7" s="53" t="n">
        <f aca="false">O5*Assumptions!$C$14+O6*Assumptions!$C$15</f>
        <v>9120</v>
      </c>
      <c r="P7" s="53" t="n">
        <f aca="false">P5*Assumptions!$C$14+P6*Assumptions!$C$15</f>
        <v>11520</v>
      </c>
      <c r="Q7" s="53" t="n">
        <f aca="false">Q5*Assumptions!$C$14+Q6*Assumptions!$C$15</f>
        <v>13920</v>
      </c>
      <c r="R7" s="53" t="n">
        <f aca="false">R5*Assumptions!$C$14+R6*Assumptions!$C$15</f>
        <v>16320</v>
      </c>
      <c r="S7" s="53" t="n">
        <f aca="false">S5*Assumptions!$C$14+S6*Assumptions!$C$15</f>
        <v>16320</v>
      </c>
      <c r="T7" s="53" t="n">
        <f aca="false">T5*Assumptions!$C$14+T6*Assumptions!$C$15</f>
        <v>16320</v>
      </c>
    </row>
    <row r="8" customFormat="false" ht="15" hidden="false" customHeight="false" outlineLevel="0" collapsed="false">
      <c r="A8" s="5" t="s">
        <v>246</v>
      </c>
      <c r="B8" s="37" t="n">
        <f aca="false">B7*Assumptions!$C$16</f>
        <v>0</v>
      </c>
      <c r="C8" s="37" t="n">
        <f aca="false">C7*Assumptions!$C$16</f>
        <v>180</v>
      </c>
      <c r="D8" s="37" t="n">
        <f aca="false">D7*Assumptions!$C$16</f>
        <v>469.2</v>
      </c>
      <c r="E8" s="37" t="n">
        <f aca="false">E7*Assumptions!$C$16</f>
        <v>758</v>
      </c>
      <c r="F8" s="37" t="n">
        <f aca="false">F7*Assumptions!$C$16</f>
        <v>1047.2</v>
      </c>
      <c r="G8" s="37" t="n">
        <f aca="false">G7*Assumptions!$C$16</f>
        <v>1336.4</v>
      </c>
      <c r="H8" s="37" t="n">
        <f aca="false">H7*Assumptions!$C$16</f>
        <v>1625.6</v>
      </c>
      <c r="I8" s="37" t="n">
        <f aca="false">I7*Assumptions!$C$16</f>
        <v>1914.4</v>
      </c>
      <c r="J8" s="37" t="n">
        <f aca="false">J7*Assumptions!$C$16</f>
        <v>2203.6</v>
      </c>
      <c r="K8" s="37" t="n">
        <f aca="false">K7*Assumptions!$C$16</f>
        <v>2492.8</v>
      </c>
      <c r="L8" s="37" t="n">
        <f aca="false">L7*Assumptions!$C$16</f>
        <v>2782</v>
      </c>
      <c r="M8" s="37" t="n">
        <f aca="false">M7*Assumptions!$C$16</f>
        <v>3070.8</v>
      </c>
      <c r="N8" s="37" t="n">
        <f aca="false">N7*Assumptions!$C$16</f>
        <v>3360</v>
      </c>
      <c r="O8" s="37" t="n">
        <f aca="false">O7*Assumptions!$C$16</f>
        <v>4560</v>
      </c>
      <c r="P8" s="37" t="n">
        <f aca="false">P7*Assumptions!$C$16</f>
        <v>5760</v>
      </c>
      <c r="Q8" s="37" t="n">
        <f aca="false">Q7*Assumptions!$C$16</f>
        <v>6960</v>
      </c>
      <c r="R8" s="37" t="n">
        <f aca="false">R7*Assumptions!$C$16</f>
        <v>8160</v>
      </c>
      <c r="S8" s="37" t="n">
        <f aca="false">S7*Assumptions!$C$16</f>
        <v>8160</v>
      </c>
      <c r="T8" s="37" t="n">
        <f aca="false">T7*Assumptions!$C$16</f>
        <v>8160</v>
      </c>
    </row>
    <row r="9" customFormat="false" ht="15" hidden="false" customHeight="false" outlineLevel="0" collapsed="false">
      <c r="A9" s="5" t="s">
        <v>247</v>
      </c>
      <c r="B9" s="37" t="n">
        <f aca="false">B7-B8</f>
        <v>0</v>
      </c>
      <c r="C9" s="37" t="n">
        <f aca="false">C7-C8</f>
        <v>180</v>
      </c>
      <c r="D9" s="37" t="n">
        <f aca="false">D7-D8</f>
        <v>469.2</v>
      </c>
      <c r="E9" s="37" t="n">
        <f aca="false">E7-E8</f>
        <v>758</v>
      </c>
      <c r="F9" s="37" t="n">
        <f aca="false">F7-F8</f>
        <v>1047.2</v>
      </c>
      <c r="G9" s="37" t="n">
        <f aca="false">G7-G8</f>
        <v>1336.4</v>
      </c>
      <c r="H9" s="37" t="n">
        <f aca="false">H7-H8</f>
        <v>1625.6</v>
      </c>
      <c r="I9" s="37" t="n">
        <f aca="false">I7-I8</f>
        <v>1914.4</v>
      </c>
      <c r="J9" s="37" t="n">
        <f aca="false">J7-J8</f>
        <v>2203.6</v>
      </c>
      <c r="K9" s="37" t="n">
        <f aca="false">K7-K8</f>
        <v>2492.8</v>
      </c>
      <c r="L9" s="37" t="n">
        <f aca="false">L7-L8</f>
        <v>2782</v>
      </c>
      <c r="M9" s="37" t="n">
        <f aca="false">M7-M8</f>
        <v>3070.8</v>
      </c>
      <c r="N9" s="37" t="n">
        <f aca="false">N7-N8</f>
        <v>3360</v>
      </c>
      <c r="O9" s="37" t="n">
        <f aca="false">O7-O8</f>
        <v>4560</v>
      </c>
      <c r="P9" s="37" t="n">
        <f aca="false">P7-P8</f>
        <v>5760</v>
      </c>
      <c r="Q9" s="37" t="n">
        <f aca="false">Q7-Q8</f>
        <v>6960</v>
      </c>
      <c r="R9" s="37" t="n">
        <f aca="false">R7-R8</f>
        <v>8160</v>
      </c>
      <c r="S9" s="37" t="n">
        <f aca="false">S7-S8</f>
        <v>8160</v>
      </c>
      <c r="T9" s="37" t="n">
        <f aca="false">T7-T8</f>
        <v>8160</v>
      </c>
    </row>
    <row r="11" customFormat="false" ht="69.75" hidden="false" customHeight="true" outlineLevel="0" collapsed="false">
      <c r="A11" s="60" t="s">
        <v>248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</row>
  </sheetData>
  <mergeCells count="3">
    <mergeCell ref="A1:N1"/>
    <mergeCell ref="A2:N2"/>
    <mergeCell ref="A11:N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22"/>
    <col collapsed="false" customWidth="true" hidden="false" outlineLevel="0" max="5" min="5" style="0" width="60"/>
  </cols>
  <sheetData>
    <row r="1" customFormat="false" ht="31.5" hidden="false" customHeight="true" outlineLevel="0" collapsed="false">
      <c r="A1" s="1" t="s">
        <v>249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250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15" t="s">
        <v>181</v>
      </c>
      <c r="B4" s="15" t="s">
        <v>251</v>
      </c>
      <c r="C4" s="15" t="s">
        <v>252</v>
      </c>
      <c r="D4" s="15" t="s">
        <v>253</v>
      </c>
      <c r="E4" s="15" t="s">
        <v>254</v>
      </c>
    </row>
    <row r="5" customFormat="false" ht="79.5" hidden="false" customHeight="true" outlineLevel="0" collapsed="false">
      <c r="A5" s="61" t="s">
        <v>255</v>
      </c>
      <c r="B5" s="16" t="s">
        <v>256</v>
      </c>
      <c r="C5" s="16" t="s">
        <v>257</v>
      </c>
      <c r="D5" s="16" t="s">
        <v>258</v>
      </c>
      <c r="E5" s="18" t="s">
        <v>259</v>
      </c>
    </row>
    <row r="6" customFormat="false" ht="79.5" hidden="false" customHeight="true" outlineLevel="0" collapsed="false">
      <c r="A6" s="62" t="s">
        <v>260</v>
      </c>
      <c r="B6" s="19" t="s">
        <v>261</v>
      </c>
      <c r="C6" s="19" t="s">
        <v>262</v>
      </c>
      <c r="D6" s="19" t="s">
        <v>263</v>
      </c>
      <c r="E6" s="21" t="s">
        <v>264</v>
      </c>
      <c r="F6" s="44"/>
    </row>
    <row r="7" customFormat="false" ht="79.5" hidden="false" customHeight="true" outlineLevel="0" collapsed="false">
      <c r="A7" s="61" t="s">
        <v>265</v>
      </c>
      <c r="B7" s="16" t="s">
        <v>266</v>
      </c>
      <c r="C7" s="16" t="s">
        <v>267</v>
      </c>
      <c r="D7" s="16" t="s">
        <v>268</v>
      </c>
      <c r="E7" s="18" t="s">
        <v>269</v>
      </c>
    </row>
    <row r="9" customFormat="false" ht="15" hidden="false" customHeight="false" outlineLevel="0" collapsed="false">
      <c r="A9" s="4" t="s">
        <v>270</v>
      </c>
    </row>
    <row r="10" customFormat="false" ht="15" hidden="false" customHeight="false" outlineLevel="0" collapsed="false">
      <c r="A10" s="15" t="s">
        <v>271</v>
      </c>
      <c r="B10" s="15" t="s">
        <v>126</v>
      </c>
      <c r="C10" s="15" t="s">
        <v>128</v>
      </c>
      <c r="D10" s="15" t="s">
        <v>132</v>
      </c>
    </row>
    <row r="11" customFormat="false" ht="42" hidden="false" customHeight="true" outlineLevel="0" collapsed="false">
      <c r="A11" s="16" t="s">
        <v>272</v>
      </c>
      <c r="B11" s="63" t="s">
        <v>273</v>
      </c>
      <c r="C11" s="63" t="s">
        <v>274</v>
      </c>
      <c r="D11" s="63" t="s">
        <v>275</v>
      </c>
    </row>
    <row r="12" customFormat="false" ht="42" hidden="false" customHeight="true" outlineLevel="0" collapsed="false">
      <c r="A12" s="19" t="s">
        <v>276</v>
      </c>
      <c r="B12" s="64" t="s">
        <v>277</v>
      </c>
      <c r="C12" s="64" t="s">
        <v>278</v>
      </c>
      <c r="D12" s="64" t="s">
        <v>279</v>
      </c>
      <c r="E12" s="44"/>
    </row>
    <row r="13" customFormat="false" ht="42" hidden="false" customHeight="true" outlineLevel="0" collapsed="false">
      <c r="A13" s="16" t="s">
        <v>280</v>
      </c>
      <c r="B13" s="63" t="s">
        <v>281</v>
      </c>
      <c r="C13" s="63" t="s">
        <v>282</v>
      </c>
      <c r="D13" s="63" t="s">
        <v>283</v>
      </c>
    </row>
    <row r="14" customFormat="false" ht="42" hidden="false" customHeight="true" outlineLevel="0" collapsed="false">
      <c r="A14" s="19" t="s">
        <v>284</v>
      </c>
      <c r="B14" s="64" t="s">
        <v>277</v>
      </c>
      <c r="C14" s="64" t="s">
        <v>278</v>
      </c>
      <c r="D14" s="64" t="s">
        <v>285</v>
      </c>
      <c r="E14" s="44"/>
    </row>
    <row r="15" customFormat="false" ht="42" hidden="false" customHeight="true" outlineLevel="0" collapsed="false">
      <c r="A15" s="16" t="s">
        <v>286</v>
      </c>
      <c r="B15" s="63" t="s">
        <v>277</v>
      </c>
      <c r="C15" s="63" t="s">
        <v>278</v>
      </c>
      <c r="D15" s="63" t="s">
        <v>287</v>
      </c>
    </row>
    <row r="16" customFormat="false" ht="42" hidden="false" customHeight="true" outlineLevel="0" collapsed="false">
      <c r="A16" s="19" t="s">
        <v>288</v>
      </c>
      <c r="B16" s="64" t="s">
        <v>289</v>
      </c>
      <c r="C16" s="64" t="s">
        <v>290</v>
      </c>
      <c r="D16" s="64" t="s">
        <v>291</v>
      </c>
      <c r="E16" s="44"/>
    </row>
    <row r="17" customFormat="false" ht="42" hidden="false" customHeight="true" outlineLevel="0" collapsed="false">
      <c r="A17" s="16" t="s">
        <v>292</v>
      </c>
      <c r="B17" s="63" t="s">
        <v>293</v>
      </c>
      <c r="C17" s="63" t="s">
        <v>294</v>
      </c>
      <c r="D17" s="63" t="s">
        <v>295</v>
      </c>
    </row>
    <row r="18" customFormat="false" ht="42" hidden="false" customHeight="true" outlineLevel="0" collapsed="false">
      <c r="A18" s="19" t="s">
        <v>296</v>
      </c>
      <c r="B18" s="64" t="s">
        <v>297</v>
      </c>
      <c r="C18" s="64" t="s">
        <v>298</v>
      </c>
      <c r="D18" s="64" t="s">
        <v>299</v>
      </c>
      <c r="E18" s="44"/>
    </row>
    <row r="19" customFormat="false" ht="42" hidden="false" customHeight="true" outlineLevel="0" collapsed="false">
      <c r="A19" s="16" t="s">
        <v>300</v>
      </c>
      <c r="B19" s="63" t="s">
        <v>301</v>
      </c>
      <c r="C19" s="63" t="s">
        <v>302</v>
      </c>
      <c r="D19" s="63" t="s">
        <v>303</v>
      </c>
    </row>
    <row r="21" customFormat="false" ht="15" hidden="false" customHeight="false" outlineLevel="0" collapsed="false">
      <c r="A21" s="4" t="s">
        <v>304</v>
      </c>
    </row>
    <row r="22" customFormat="false" ht="15" hidden="false" customHeight="false" outlineLevel="0" collapsed="false">
      <c r="A22" s="15" t="s">
        <v>305</v>
      </c>
      <c r="B22" s="15" t="s">
        <v>306</v>
      </c>
      <c r="C22" s="15" t="s">
        <v>260</v>
      </c>
      <c r="D22" s="15" t="s">
        <v>307</v>
      </c>
      <c r="E22" s="15" t="s">
        <v>308</v>
      </c>
    </row>
    <row r="23" customFormat="false" ht="54" hidden="false" customHeight="true" outlineLevel="0" collapsed="false">
      <c r="A23" s="16" t="s">
        <v>309</v>
      </c>
      <c r="B23" s="63" t="s">
        <v>310</v>
      </c>
      <c r="C23" s="63" t="s">
        <v>311</v>
      </c>
      <c r="D23" s="63" t="s">
        <v>312</v>
      </c>
      <c r="E23" s="65" t="s">
        <v>313</v>
      </c>
    </row>
    <row r="24" customFormat="false" ht="54" hidden="false" customHeight="true" outlineLevel="0" collapsed="false">
      <c r="A24" s="19" t="s">
        <v>314</v>
      </c>
      <c r="B24" s="64" t="s">
        <v>315</v>
      </c>
      <c r="C24" s="64" t="s">
        <v>316</v>
      </c>
      <c r="D24" s="64" t="s">
        <v>317</v>
      </c>
      <c r="E24" s="66" t="s">
        <v>318</v>
      </c>
      <c r="F24" s="44"/>
    </row>
    <row r="25" customFormat="false" ht="54" hidden="false" customHeight="true" outlineLevel="0" collapsed="false">
      <c r="A25" s="16" t="s">
        <v>319</v>
      </c>
      <c r="B25" s="63" t="s">
        <v>320</v>
      </c>
      <c r="C25" s="63" t="s">
        <v>321</v>
      </c>
      <c r="D25" s="63" t="s">
        <v>322</v>
      </c>
      <c r="E25" s="65" t="s">
        <v>323</v>
      </c>
    </row>
    <row r="26" customFormat="false" ht="54" hidden="false" customHeight="true" outlineLevel="0" collapsed="false">
      <c r="A26" s="19" t="s">
        <v>324</v>
      </c>
      <c r="B26" s="64" t="s">
        <v>325</v>
      </c>
      <c r="C26" s="64" t="s">
        <v>326</v>
      </c>
      <c r="D26" s="64" t="s">
        <v>327</v>
      </c>
      <c r="E26" s="66" t="s">
        <v>328</v>
      </c>
      <c r="F26" s="44"/>
    </row>
    <row r="27" customFormat="false" ht="54" hidden="false" customHeight="true" outlineLevel="0" collapsed="false">
      <c r="A27" s="16" t="s">
        <v>329</v>
      </c>
      <c r="B27" s="63" t="s">
        <v>330</v>
      </c>
      <c r="C27" s="63" t="s">
        <v>331</v>
      </c>
      <c r="D27" s="63" t="s">
        <v>332</v>
      </c>
      <c r="E27" s="65" t="s">
        <v>333</v>
      </c>
    </row>
    <row r="28" customFormat="false" ht="54" hidden="false" customHeight="true" outlineLevel="0" collapsed="false">
      <c r="A28" s="19" t="s">
        <v>334</v>
      </c>
      <c r="B28" s="64" t="s">
        <v>335</v>
      </c>
      <c r="C28" s="64" t="s">
        <v>336</v>
      </c>
      <c r="D28" s="64" t="s">
        <v>337</v>
      </c>
      <c r="E28" s="66" t="s">
        <v>338</v>
      </c>
      <c r="F28" s="44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2026-08-18T00:01:52Z</dcterms:created>
  <dc:creator>openpyxl</dc:creator>
  <dc:description/>
  <dc:language>en-GB</dc:language>
  <cp:lastModifiedBy/>
  <dcterms:modified xsi:type="dcterms:W3CDTF">2026-08-18T00:01:52Z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